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-งานวิทยาเขต\03 งานออกแบบ\งานออกแบบปี 65\07 งานปรับปรุงห้องน้ำ อาคาร 1\"/>
    </mc:Choice>
  </mc:AlternateContent>
  <bookViews>
    <workbookView xWindow="28680" yWindow="-120" windowWidth="20640" windowHeight="11160" tabRatio="978" activeTab="1"/>
  </bookViews>
  <sheets>
    <sheet name="ปก" sheetId="27" r:id="rId1"/>
    <sheet name="ปร.6" sheetId="38" r:id="rId2"/>
    <sheet name="ปร.5.1" sheetId="40" r:id="rId3"/>
    <sheet name="ปร.4.1" sheetId="11" r:id="rId4"/>
    <sheet name="ปร.4.11" sheetId="39" r:id="rId5"/>
    <sheet name="ปร.4.12" sheetId="41" r:id="rId6"/>
    <sheet name="ปร.4.13" sheetId="15" r:id="rId7"/>
    <sheet name="ปร.5.2" sheetId="24" r:id="rId8"/>
    <sheet name="ปร.4.2" sheetId="20" r:id="rId9"/>
  </sheets>
  <definedNames>
    <definedName name="factor_table" localSheetId="5">#REF!</definedName>
    <definedName name="factor_table">#REF!</definedName>
    <definedName name="_xlnm.Print_Area" localSheetId="0">ปก!$A$1:$I$38</definedName>
    <definedName name="_xlnm.Print_Area" localSheetId="3">ปร.4.1!$A$1:$J$25</definedName>
    <definedName name="_xlnm.Print_Area" localSheetId="4">ปร.4.11!$A$1:$J$69</definedName>
    <definedName name="_xlnm.Print_Area" localSheetId="5">ปร.4.12!$A$1:$J$49</definedName>
    <definedName name="_xlnm.Print_Area" localSheetId="6">ปร.4.13!$A$1:$J$52</definedName>
    <definedName name="_xlnm.Print_Area" localSheetId="8">ปร.4.2!$A$1:$J$37</definedName>
    <definedName name="_xlnm.Print_Area" localSheetId="2">ปร.5.1!$A$1:$F$38</definedName>
    <definedName name="_xlnm.Print_Area" localSheetId="7">ปร.5.2!$A$1:$F$38</definedName>
    <definedName name="_xlnm.Print_Area" localSheetId="1">ปร.6!$A$1:$G$42</definedName>
    <definedName name="_xlnm.Print_Titles" localSheetId="3">ปร.4.1!$7:$8</definedName>
    <definedName name="_xlnm.Print_Titles" localSheetId="4">ปร.4.11!$1:$8</definedName>
    <definedName name="_xlnm.Print_Titles" localSheetId="5">ปร.4.12!$1:$8</definedName>
    <definedName name="_xlnm.Print_Titles" localSheetId="6">ปร.4.13!$1:$8</definedName>
    <definedName name="_xlnm.Print_Titles" localSheetId="8">ปร.4.2!$1:$8</definedName>
    <definedName name="_xlnm.Print_Titles" localSheetId="2">ปร.5.1!$15:$16</definedName>
    <definedName name="_xlnm.Print_Titles" localSheetId="7">ปร.5.2!$13:$14</definedName>
    <definedName name="_xlnm.Print_Titles" localSheetId="1">ปร.6!$16:$17</definedName>
  </definedNames>
  <calcPr calcId="162913"/>
</workbook>
</file>

<file path=xl/calcChain.xml><?xml version="1.0" encoding="utf-8"?>
<calcChain xmlns="http://schemas.openxmlformats.org/spreadsheetml/2006/main">
  <c r="L37" i="39" l="1"/>
  <c r="M37" i="39" s="1"/>
  <c r="L36" i="39"/>
  <c r="L35" i="39"/>
  <c r="I14" i="41" l="1"/>
  <c r="H14" i="41"/>
  <c r="F14" i="41"/>
  <c r="F38" i="41"/>
  <c r="H38" i="41"/>
  <c r="I38" i="41"/>
  <c r="H37" i="41"/>
  <c r="I37" i="41"/>
  <c r="F37" i="41"/>
  <c r="C45" i="39" l="1"/>
  <c r="C46" i="39" s="1"/>
  <c r="L44" i="39"/>
  <c r="P44" i="39" s="1"/>
  <c r="G26" i="41"/>
  <c r="P31" i="41"/>
  <c r="P34" i="15"/>
  <c r="L34" i="15"/>
  <c r="O34" i="15" s="1"/>
  <c r="M41" i="39" l="1"/>
  <c r="C41" i="39" s="1"/>
  <c r="P45" i="39"/>
  <c r="P47" i="39"/>
  <c r="C36" i="15"/>
  <c r="L29" i="39"/>
  <c r="L28" i="39"/>
  <c r="Q28" i="39"/>
  <c r="M26" i="39"/>
  <c r="L26" i="39" s="1"/>
  <c r="H36" i="15" l="1"/>
  <c r="L33" i="15"/>
  <c r="K28" i="39"/>
  <c r="C28" i="39" s="1"/>
  <c r="H47" i="41"/>
  <c r="H46" i="41"/>
  <c r="H45" i="41"/>
  <c r="F45" i="41"/>
  <c r="H44" i="41"/>
  <c r="F44" i="41"/>
  <c r="H40" i="41"/>
  <c r="F40" i="41"/>
  <c r="H36" i="41"/>
  <c r="F36" i="41"/>
  <c r="H32" i="41"/>
  <c r="H31" i="41"/>
  <c r="F31" i="41"/>
  <c r="H27" i="41"/>
  <c r="H26" i="41"/>
  <c r="F26" i="41"/>
  <c r="E27" i="41" s="1"/>
  <c r="F27" i="41" s="1"/>
  <c r="F29" i="41" s="1"/>
  <c r="F10" i="41" s="1"/>
  <c r="P33" i="15" l="1"/>
  <c r="P35" i="15" s="1"/>
  <c r="P36" i="15" s="1"/>
  <c r="O33" i="15"/>
  <c r="O35" i="15" s="1"/>
  <c r="I31" i="41"/>
  <c r="E47" i="41"/>
  <c r="F47" i="41" s="1"/>
  <c r="I47" i="41" s="1"/>
  <c r="I40" i="41"/>
  <c r="F42" i="41"/>
  <c r="F13" i="41" s="1"/>
  <c r="I45" i="41"/>
  <c r="I36" i="41"/>
  <c r="H29" i="41"/>
  <c r="H10" i="41" s="1"/>
  <c r="I10" i="41" s="1"/>
  <c r="H34" i="41"/>
  <c r="H11" i="41" s="1"/>
  <c r="F12" i="41"/>
  <c r="H42" i="41"/>
  <c r="H13" i="41" s="1"/>
  <c r="I44" i="41"/>
  <c r="I27" i="41"/>
  <c r="H12" i="41"/>
  <c r="I26" i="41"/>
  <c r="E46" i="41"/>
  <c r="F46" i="41" s="1"/>
  <c r="I46" i="41" s="1"/>
  <c r="H49" i="41"/>
  <c r="E32" i="41"/>
  <c r="F32" i="41" s="1"/>
  <c r="F34" i="41" s="1"/>
  <c r="F11" i="41" s="1"/>
  <c r="O36" i="15" l="1"/>
  <c r="E36" i="15"/>
  <c r="F36" i="15" s="1"/>
  <c r="I36" i="15" s="1"/>
  <c r="I42" i="41"/>
  <c r="I13" i="41"/>
  <c r="I49" i="41"/>
  <c r="I32" i="41"/>
  <c r="I34" i="41" s="1"/>
  <c r="I29" i="41"/>
  <c r="I12" i="41"/>
  <c r="I11" i="41"/>
  <c r="H24" i="41"/>
  <c r="F49" i="41"/>
  <c r="F24" i="41" l="1"/>
  <c r="I24" i="41"/>
  <c r="L57" i="39" l="1"/>
  <c r="N57" i="39" s="1"/>
  <c r="O57" i="39" s="1"/>
  <c r="L56" i="39"/>
  <c r="N56" i="39" s="1"/>
  <c r="O56" i="39" s="1"/>
  <c r="H41" i="15" l="1"/>
  <c r="E42" i="15"/>
  <c r="E43" i="15"/>
  <c r="E44" i="15"/>
  <c r="E45" i="15"/>
  <c r="E41" i="15"/>
  <c r="F41" i="15" s="1"/>
  <c r="H33" i="15"/>
  <c r="H34" i="15"/>
  <c r="H35" i="15"/>
  <c r="F35" i="15"/>
  <c r="F33" i="15"/>
  <c r="F34" i="15"/>
  <c r="H29" i="15"/>
  <c r="E28" i="15"/>
  <c r="E29" i="15"/>
  <c r="F29" i="15" s="1"/>
  <c r="E27" i="15"/>
  <c r="M27" i="15"/>
  <c r="M58" i="15"/>
  <c r="M59" i="15" s="1"/>
  <c r="M57" i="15"/>
  <c r="Q57" i="15" s="1"/>
  <c r="O57" i="15" l="1"/>
  <c r="I35" i="15"/>
  <c r="O59" i="15"/>
  <c r="Q59" i="15"/>
  <c r="Q61" i="15" s="1"/>
  <c r="Q62" i="15" s="1"/>
  <c r="I41" i="15"/>
  <c r="I29" i="15"/>
  <c r="I34" i="15"/>
  <c r="I33" i="15"/>
  <c r="O61" i="15" l="1"/>
  <c r="O62" i="15" s="1"/>
  <c r="H27" i="15" l="1"/>
  <c r="H28" i="15"/>
  <c r="F27" i="15"/>
  <c r="I27" i="15" l="1"/>
  <c r="H51" i="15" l="1"/>
  <c r="F51" i="15"/>
  <c r="H50" i="15"/>
  <c r="F50" i="15"/>
  <c r="I49" i="15"/>
  <c r="F45" i="15"/>
  <c r="H44" i="15"/>
  <c r="F44" i="15"/>
  <c r="H43" i="15"/>
  <c r="F43" i="15"/>
  <c r="H42" i="15"/>
  <c r="F42" i="15"/>
  <c r="F28" i="15"/>
  <c r="E32" i="15" l="1"/>
  <c r="E31" i="15"/>
  <c r="E30" i="15"/>
  <c r="E46" i="15"/>
  <c r="E48" i="15"/>
  <c r="I28" i="15"/>
  <c r="E47" i="15"/>
  <c r="C16" i="24"/>
  <c r="E16" i="24" s="1"/>
  <c r="I42" i="15"/>
  <c r="I51" i="15"/>
  <c r="I43" i="15"/>
  <c r="I44" i="15"/>
  <c r="H45" i="15"/>
  <c r="I45" i="15" s="1"/>
  <c r="I50" i="15"/>
  <c r="M18" i="20" l="1"/>
  <c r="G48" i="15"/>
  <c r="H48" i="15" s="1"/>
  <c r="F48" i="15"/>
  <c r="G46" i="15"/>
  <c r="H46" i="15" s="1"/>
  <c r="F46" i="15"/>
  <c r="G47" i="15"/>
  <c r="H47" i="15" s="1"/>
  <c r="F47" i="15"/>
  <c r="H52" i="15" l="1"/>
  <c r="H11" i="15" s="1"/>
  <c r="I48" i="15"/>
  <c r="F52" i="15"/>
  <c r="F11" i="15" s="1"/>
  <c r="I46" i="15"/>
  <c r="I47" i="15"/>
  <c r="I52" i="15" l="1"/>
  <c r="I11" i="15"/>
  <c r="C22" i="24" l="1"/>
  <c r="E23" i="24" s="1"/>
  <c r="D19" i="38" s="1"/>
  <c r="E22" i="24" l="1"/>
  <c r="G32" i="15" l="1"/>
  <c r="H32" i="15" s="1"/>
  <c r="F32" i="15" l="1"/>
  <c r="I32" i="15" s="1"/>
  <c r="G30" i="15"/>
  <c r="H30" i="15" s="1"/>
  <c r="F30" i="15"/>
  <c r="G31" i="15"/>
  <c r="H31" i="15" s="1"/>
  <c r="F31" i="15"/>
  <c r="F38" i="15" l="1"/>
  <c r="F10" i="15" s="1"/>
  <c r="F24" i="15" s="1"/>
  <c r="H38" i="15"/>
  <c r="H10" i="15" s="1"/>
  <c r="I31" i="15"/>
  <c r="I30" i="15"/>
  <c r="I38" i="15" s="1"/>
  <c r="H24" i="15" l="1"/>
  <c r="I10" i="15"/>
  <c r="I24" i="15" s="1"/>
  <c r="L25" i="11" l="1"/>
  <c r="C80" i="39" l="1"/>
  <c r="C82" i="39" s="1"/>
  <c r="C83" i="39" s="1"/>
  <c r="C19" i="38"/>
  <c r="F19" i="38" s="1"/>
  <c r="F27" i="38" s="1"/>
  <c r="F28" i="38" l="1"/>
  <c r="L8" i="39" s="1"/>
  <c r="C29" i="38" l="1"/>
</calcChain>
</file>

<file path=xl/sharedStrings.xml><?xml version="1.0" encoding="utf-8"?>
<sst xmlns="http://schemas.openxmlformats.org/spreadsheetml/2006/main" count="382" uniqueCount="194">
  <si>
    <t>รายการ</t>
  </si>
  <si>
    <t>หน่วย</t>
  </si>
  <si>
    <t>ม.</t>
  </si>
  <si>
    <t>ชุด</t>
  </si>
  <si>
    <t>ลำดับที่</t>
  </si>
  <si>
    <t>จำนวน</t>
  </si>
  <si>
    <t>ราคาค่าวัสดุ</t>
  </si>
  <si>
    <t>ราคาค่าแรงงาน</t>
  </si>
  <si>
    <t>รวมค่าวัสดุ
และค่าแรงงาน</t>
  </si>
  <si>
    <t>หมายเหตุ</t>
  </si>
  <si>
    <t>จำนวนเงิน</t>
  </si>
  <si>
    <t>เหมา</t>
  </si>
  <si>
    <t>ถัง</t>
  </si>
  <si>
    <t>หน่วยละ</t>
  </si>
  <si>
    <t>สรุปงาน</t>
  </si>
  <si>
    <t>หมวดงานสถาปัตยกรรม</t>
  </si>
  <si>
    <t>หมวดงานระบบสุขาภิบาล</t>
  </si>
  <si>
    <t>หมวดงานระบบไฟฟ้าและสื่อสาร</t>
  </si>
  <si>
    <t>รวมค่าวัสดุและค่าแรงงานเป็นเงินประมาณ</t>
  </si>
  <si>
    <t>ตร.ม.</t>
  </si>
  <si>
    <t xml:space="preserve"> ชุด </t>
  </si>
  <si>
    <t xml:space="preserve"> แผ่น </t>
  </si>
  <si>
    <t>รวมหมวดงานระบบสุขาภิบาล และ ดับเพลิง</t>
  </si>
  <si>
    <t>รวมหมวดงานสถาปัตยกรรม</t>
  </si>
  <si>
    <t>ค่าทดสอบ ทาสี ความสะอาด ทำสัญญาลักษณ์</t>
  </si>
  <si>
    <t>อุปกรณ์ยึด และรองรับท่อ</t>
  </si>
  <si>
    <t>อุปกรณ์ข้อต่อ ข้องอ ต่างๆ</t>
  </si>
  <si>
    <t>รวมงานฝ้าเพดาน</t>
  </si>
  <si>
    <t>งานฝ้าเพดาน</t>
  </si>
  <si>
    <t>งานตกแต่งผนัง</t>
  </si>
  <si>
    <t>งานทาสี</t>
  </si>
  <si>
    <t>รวมงานตกแต่งผิวพื้น</t>
  </si>
  <si>
    <t>รวมงานตกแต่งผนัง</t>
  </si>
  <si>
    <t>รวมงานทาสี</t>
  </si>
  <si>
    <t>ระบบน้ำประปา (CW)</t>
  </si>
  <si>
    <t>ระบบระบายน้ำเสีย ( SOIL, WASTE &amp; VENT PIPE  )</t>
  </si>
  <si>
    <t>รวมงานระบบระบายน้ำเสีย ( SOIL, WASTE &amp; VENT PIPE  )</t>
  </si>
  <si>
    <t>รวมงานระบบน้ำประปา (CW)</t>
  </si>
  <si>
    <t>รวมหมวดงานหมวดงานระบบไฟฟ้าและสื่อสาร</t>
  </si>
  <si>
    <t xml:space="preserve">แบบสรุปค่าก่อสร้าง </t>
  </si>
  <si>
    <t>เจ้าของ  มหาวิทยาลัยราชภัฏเชียงใหม่</t>
  </si>
  <si>
    <t>ประเภท งานก่อสร้างอาคาร</t>
  </si>
  <si>
    <t>หน่วย:บาท</t>
  </si>
  <si>
    <t>ค่างานต้นทุน</t>
  </si>
  <si>
    <t>FACTOR F</t>
  </si>
  <si>
    <t xml:space="preserve">เงื่อนไขการใช้ตาราง Factor F </t>
  </si>
  <si>
    <t>เงินประกันผลงานหัก 0%</t>
  </si>
  <si>
    <t>ค่าภาษีมูลค่าเพิ่ม(Vat)  7%</t>
  </si>
  <si>
    <t>รวมราคาส่วนที่ 1 ค่างานต้นทุน</t>
  </si>
  <si>
    <t>รวมราคาก่อสร้างเป็นจำนวนเงินทั้งสิ้น (บาท )</t>
  </si>
  <si>
    <t xml:space="preserve"> แบบแสดงรายการปริมาณงานและราคา </t>
  </si>
  <si>
    <t>รวมหมวดงานครุภัณฑ์ติดตั้ง</t>
  </si>
  <si>
    <t>ตัว</t>
  </si>
  <si>
    <t xml:space="preserve">รายการประมาณราคาค่าก่อสร้าง </t>
  </si>
  <si>
    <t xml:space="preserve">สถานที่ก่อสร้าง </t>
  </si>
  <si>
    <t xml:space="preserve">ประมาณการเมื่อวันที่  </t>
  </si>
  <si>
    <t>ค่าใช้จ่ายพิเศษ</t>
  </si>
  <si>
    <t xml:space="preserve">งานสุขภัณฑ์และอุปกรณ์ประกอบห้องน้ำ </t>
  </si>
  <si>
    <t>ตะแกรงดักกลิ่นสแตนเลส 2"</t>
  </si>
  <si>
    <t>โถปัสสาวะชาย</t>
  </si>
  <si>
    <t>งานตกแต่งผิวพื้น</t>
  </si>
  <si>
    <t>งานสุขภัณฑ์และอุปกรณ์ประกอบห้องน้ำ</t>
  </si>
  <si>
    <t>CL2 ฝ้าเพดานยิปชั่มบอร์ดชนิดขอบลาดหนา 9 มม.ชนิดทนความชื้น</t>
  </si>
  <si>
    <t xml:space="preserve">PIPE (PVC. 8.5 )  </t>
  </si>
  <si>
    <t>Dia. 2"</t>
  </si>
  <si>
    <t>Dia. 4"</t>
  </si>
  <si>
    <t xml:space="preserve">Clean out Plug </t>
  </si>
  <si>
    <t>Dia.  4"</t>
  </si>
  <si>
    <t>Dia. 1 1/2"</t>
  </si>
  <si>
    <t>Dia.  2"</t>
  </si>
  <si>
    <t>Dia.  3"</t>
  </si>
  <si>
    <t>ครุภัณฑ์ส่วนงานวิศวกรรมสุขาภิบาล</t>
  </si>
  <si>
    <t>ประมาณราคาตามแบบ ปร.4 และ ปร.5 งานครุภัณฑ์ ที่แนบ จำนวน</t>
  </si>
  <si>
    <t>ค่าก่อสร้าง</t>
  </si>
  <si>
    <t>ค่าครุภัณฑ์</t>
  </si>
  <si>
    <t>รวมราคากลาง งานก่อสร้าง</t>
  </si>
  <si>
    <t>สรุป</t>
  </si>
  <si>
    <t>จำนวนเงินตัวอักษร</t>
  </si>
  <si>
    <t>ราคากลาง</t>
  </si>
  <si>
    <t>รวมค่าก่อสร้างทั้งโครงการ</t>
  </si>
  <si>
    <t xml:space="preserve"> มหาวิทยาลัยราชภัฏเชียงใหม่ </t>
  </si>
  <si>
    <t>ภาษีมูลค่าเพิ่ม</t>
  </si>
  <si>
    <t>ค่างานก่อสร้าง</t>
  </si>
  <si>
    <t>ค่างาน</t>
  </si>
  <si>
    <t>ประมาณราคาตามแบบ ปร.4 และ ปร.5 งานก่อสร้าง ที่แนบ จำนวน</t>
  </si>
  <si>
    <t>โถสุขภัณฑ์นั่งราบ 2 ชิ้น พร้อมอุปกรณ์</t>
  </si>
  <si>
    <t xml:space="preserve">รวมงานสุขภัณฑ์และอุปกรณ์ประกอบห้องน้ำ </t>
  </si>
  <si>
    <t xml:space="preserve">หมวดงานสถาปัตยกรรม </t>
  </si>
  <si>
    <t xml:space="preserve">หมวดงานระบบไฟฟ้าและสื่อสาร </t>
  </si>
  <si>
    <r>
      <t>ประเภท</t>
    </r>
    <r>
      <rPr>
        <sz val="14"/>
        <color theme="1"/>
        <rFont val="TH SarabunPSK"/>
        <family val="2"/>
      </rPr>
      <t xml:space="preserve"> </t>
    </r>
    <r>
      <rPr>
        <b/>
        <sz val="14"/>
        <color theme="1"/>
        <rFont val="TH SarabunPSK"/>
        <family val="2"/>
      </rPr>
      <t>งานก่อสร้างอาคาร</t>
    </r>
  </si>
  <si>
    <t>โคร่งเคร่าเหล็กชุบสังกะสี มาตรฐาน มอก.</t>
  </si>
  <si>
    <t>สถานที่ก่อสร้าง  วิทยาเขตแม่ฮ่องสอน ต.ปางหมู อ.เมืองแม่ฮ่องสอน จ.แม่ฮ่องสอน</t>
  </si>
  <si>
    <t>หมวดงานก่อสร้าง</t>
  </si>
  <si>
    <t>หมวดงานปรับปรุง</t>
  </si>
  <si>
    <t>งานรื้อถอน</t>
  </si>
  <si>
    <t>ก๊อกล้างพื้น</t>
  </si>
  <si>
    <t xml:space="preserve"> ท่อ และ ราง</t>
  </si>
  <si>
    <t xml:space="preserve"> สายไฟฟ้า</t>
  </si>
  <si>
    <t xml:space="preserve"> โคมไฟ</t>
  </si>
  <si>
    <t xml:space="preserve"> สวิตซ์ และ เต้ารับ</t>
  </si>
  <si>
    <t xml:space="preserve"> -  อุปกรณ์ประกอบสายไฟฟ้า</t>
  </si>
  <si>
    <t>อุปกรณ์ประกอบท่อไฟฟ้า</t>
  </si>
  <si>
    <t>อุปกรณ์ประกอบสายไฟฟ้า</t>
  </si>
  <si>
    <t>สวิตซ์ทางเดียว 2 ช่อง</t>
  </si>
  <si>
    <t>สายไฟฟ้า</t>
  </si>
  <si>
    <t>โคมไฟ</t>
  </si>
  <si>
    <t>ท่อ และ ราง</t>
  </si>
  <si>
    <t>รวมรายการ ที่ 2.1</t>
  </si>
  <si>
    <t>รวมรายการ ที่ 2.2</t>
  </si>
  <si>
    <t>รวมรายการ ที่ 2.3</t>
  </si>
  <si>
    <t>รวมรายการ ที่ 2.4</t>
  </si>
  <si>
    <t>รวมรายการ ที่ 2.5</t>
  </si>
  <si>
    <t>ม</t>
  </si>
  <si>
    <t>ผนังปูกระเบื้องเซรามิก 0.30x0.60 ม.</t>
  </si>
  <si>
    <t>สายชำระ พร้อม สต๊อฟวาวล์</t>
  </si>
  <si>
    <t>ติดตั้งหระจก ตร.ฟ. 11 บาท</t>
  </si>
  <si>
    <t xml:space="preserve">หินแกรนิต ดำ  0.20 ม. ลบมุม </t>
  </si>
  <si>
    <t>หมวดงานไฟฟ้า</t>
  </si>
  <si>
    <t>หมวดงานสุขาภิบาล</t>
  </si>
  <si>
    <t>** อุปกรณ์ ทุกชิ้น รวม Stop Valve</t>
  </si>
  <si>
    <t>ฟลัซวาวล์</t>
  </si>
  <si>
    <t>หมวดงานครุภัณฑ์ติดตั้ง</t>
  </si>
  <si>
    <t>ครุภัณฑ์ส่วนงานสุขาภิบาล</t>
  </si>
  <si>
    <t>เครื่อง</t>
  </si>
  <si>
    <r>
      <t xml:space="preserve">ส่วนที่ 2  </t>
    </r>
    <r>
      <rPr>
        <sz val="14"/>
        <color theme="1"/>
        <rFont val="TH SarabunPSK"/>
        <family val="2"/>
      </rPr>
      <t>ค่างานครุภัณฑ์ติดตั้ง</t>
    </r>
  </si>
  <si>
    <r>
      <rPr>
        <b/>
        <sz val="14"/>
        <color theme="1"/>
        <rFont val="TH SarabunPSK"/>
        <family val="2"/>
      </rPr>
      <t>เจ้าขอ</t>
    </r>
    <r>
      <rPr>
        <sz val="14"/>
        <color theme="1"/>
        <rFont val="TH SarabunPSK"/>
        <family val="2"/>
      </rPr>
      <t xml:space="preserve">ง มหาวิทยาลัยราชภัฏเชียงใหม่ </t>
    </r>
  </si>
  <si>
    <t>รวม ครุภัณฑ์ส่วนงานสุขาภิบาล</t>
  </si>
  <si>
    <t xml:space="preserve">PIPE (PVC. 13.5 )  </t>
  </si>
  <si>
    <t>Dia. 1/2"</t>
  </si>
  <si>
    <t>Dia. 3/4"</t>
  </si>
  <si>
    <t>Dia. 1"</t>
  </si>
  <si>
    <t>เหล็ก RB 9</t>
  </si>
  <si>
    <t>Gate valve 1"</t>
  </si>
  <si>
    <t>Check valve 1"</t>
  </si>
  <si>
    <t>ลูกลอยสำหรับแทงค์น้ำ ทองเหลือง ขนาด 1"</t>
  </si>
  <si>
    <t xml:space="preserve">หมวดงานระบบสุขาภิบาล </t>
  </si>
  <si>
    <r>
      <t xml:space="preserve">สถานที่ก่อสร้าง </t>
    </r>
    <r>
      <rPr>
        <sz val="14"/>
        <rFont val="TH SarabunPSK"/>
        <family val="2"/>
      </rPr>
      <t xml:space="preserve"> วิทยาเขตแม่ฮ่องสอน ต.ปางหมู อ.เมืองแม่ฮ่องสอน จ.แม่ฮ่องสอน</t>
    </r>
  </si>
  <si>
    <t>งานรื้อถอนฝ้าเพดาน  ขนทิ้ง</t>
  </si>
  <si>
    <t>งานรื้อประตูวงกบ 1 บาน ขนทิ้ง</t>
  </si>
  <si>
    <t>งานรื้อถอนผนังก่ออิฐครึ่งแผ่น ฉาบเรียบ ขนทิ้ง</t>
  </si>
  <si>
    <t>งานรื้อถอนผนังปูกระเบื้อง ขนทิ้ง</t>
  </si>
  <si>
    <t>รื้อถอนสุขภัณฑ์ ขนทิ้ง</t>
  </si>
  <si>
    <t>รื้อถอนโถ้ปัสสวะ  ขนทิ้ง</t>
  </si>
  <si>
    <t>รื้อถอนอ่างล้างหน้า ขนทิ้ง</t>
  </si>
  <si>
    <t>วิทยาเขตแม่ฮ่องสอน ต.ปางหมู อ.เมืองแม่ฮ่องสอน จ.แม่ฮ่องสอน</t>
  </si>
  <si>
    <t>สีน้ำพลาสติกอคิลิค 100% สำหรับฝ้าเพดาน</t>
  </si>
  <si>
    <t>ท่อ uPVC.    3/4 "</t>
  </si>
  <si>
    <r>
      <t xml:space="preserve">สถานที่ก่อสร้าง </t>
    </r>
    <r>
      <rPr>
        <sz val="14"/>
        <color theme="1"/>
        <rFont val="TH SarabunPSK"/>
        <family val="2"/>
      </rPr>
      <t xml:space="preserve"> วิทยาเขตแม่ฮ่องสอน ต.ปางหมู อ.เมืองแม่ฮ่องสอน จ.แม่ฮ่องสอน</t>
    </r>
  </si>
  <si>
    <t>เงินล่วงหน้า 15 %</t>
  </si>
  <si>
    <t>ดอกเบี้ยเงินกู้  5 % ต่อปี</t>
  </si>
  <si>
    <t xml:space="preserve"> -  IEC 01 #  1.5 SQ.MM.</t>
  </si>
  <si>
    <t>รื้อโคมไฟฟ้า</t>
  </si>
  <si>
    <t>รื้อถอนเคาร์เตอร์</t>
  </si>
  <si>
    <t>พื้นปูกระเบื้องแกรนิตโต้ ขนาด 0.60 x 0.60 ม. ชนิดกันลื่น</t>
  </si>
  <si>
    <t>อ่างล้างหน้าชนิดแขวนผนังขาตั้งครึ่ง ก๊อกแบบก้านปัด พร้อมอุปกรณ์ครบชุด</t>
  </si>
  <si>
    <t>กระจกเงา 6 มม. 1.20x1.80 ม. เจียร์หน้าบานขอบกระจก</t>
  </si>
  <si>
    <t>กระจกเงา 6 มม. 1.20x3.70 ม. เจียร์หน้าบานขอบกระจก</t>
  </si>
  <si>
    <t>สีน้ำพลาสติกอคิลิค 100% สำหรับทาผนัง</t>
  </si>
  <si>
    <t>ระบบปั๊มน้ำ</t>
  </si>
  <si>
    <t>IEC 01 #  4  SQ.MM.</t>
  </si>
  <si>
    <t>ฐานคอนกรีตขนาด 2.50x1.80 หนา 0.15 ม. เหล็ก DB 12 มม. @ 0.15 ม.#</t>
  </si>
  <si>
    <t>รวมงานรื้อถอน</t>
  </si>
  <si>
    <t>งานทาสีในห้อง</t>
  </si>
  <si>
    <t xml:space="preserve">ประตูอลูมิเนียมบานเลื่อนเดี่ยวรางแขวนบน ขนาด 1.00x2.05 ม. </t>
  </si>
  <si>
    <t xml:space="preserve">ผนังห้องน้ำสำเร็จรูป วัสดุ MFF หนาไม่น้อยกว่า 25 มม. </t>
  </si>
  <si>
    <t>พื้นขัดมัน</t>
  </si>
  <si>
    <t>คอนกรีตปรับระดับพื้น 1:2:4</t>
  </si>
  <si>
    <t>ลบ.ม.</t>
  </si>
  <si>
    <t>รวมงานประตู</t>
  </si>
  <si>
    <t>งานประตู</t>
  </si>
  <si>
    <t>บานกระจกติดสติกเกอร์ฝ้า และ สัญลักษณ์ ชาย-หญิง</t>
  </si>
  <si>
    <t xml:space="preserve">ปั๊มอัตโนมัติแรงดันคงที่ 350 วัตต์ </t>
  </si>
  <si>
    <t>ประมาณราคาตามแบบ ปร.4 (ข) จำนวน  1 แผ่น</t>
  </si>
  <si>
    <t>รายการค่างานก่อสร้าง  โครงการปรับปรุงห้องน้ำอาคารเรียน 3 ชั้น</t>
  </si>
  <si>
    <r>
      <t>รายการประมาณราคา</t>
    </r>
    <r>
      <rPr>
        <sz val="14"/>
        <color theme="1"/>
        <rFont val="TH SarabunPSK"/>
        <family val="2"/>
      </rPr>
      <t xml:space="preserve">   โครงการปรับปรุงห้องน้ำอาคารเรียน 3 ชั้น</t>
    </r>
  </si>
  <si>
    <r>
      <t xml:space="preserve">ส่วนที่ 1 </t>
    </r>
    <r>
      <rPr>
        <sz val="14"/>
        <color theme="1"/>
        <rFont val="TH SarabunPSK"/>
        <family val="2"/>
      </rPr>
      <t xml:space="preserve">ค่างานต้นทุนก่อสร้าง  </t>
    </r>
  </si>
  <si>
    <r>
      <t xml:space="preserve">สถานที่ก่อสร้าง </t>
    </r>
    <r>
      <rPr>
        <sz val="14"/>
        <color theme="1"/>
        <rFont val="TH SarabunPSK"/>
        <family val="2"/>
      </rPr>
      <t>วิทยาเขตแม่ฮ่องสอน ต.ปางหมู อ.เมืองแม่ฮ่องสอน จ.แม่ฮ่องสอน</t>
    </r>
  </si>
  <si>
    <r>
      <t>รายการประมาณราคา</t>
    </r>
    <r>
      <rPr>
        <sz val="14"/>
        <color theme="1"/>
        <rFont val="TH SarabunPSK"/>
        <family val="2"/>
      </rPr>
      <t xml:space="preserve">  โครงการปรับปรุงห้องน้ำอาคารเรียน 3 ชั้น</t>
    </r>
  </si>
  <si>
    <r>
      <t xml:space="preserve">สถานที่ก่อสร้าง  </t>
    </r>
    <r>
      <rPr>
        <sz val="14"/>
        <color theme="1"/>
        <rFont val="TH SarabunPSK"/>
        <family val="2"/>
      </rPr>
      <t>วิทยาเขตแม่ฮ่องสอน ต.ปางหมู อ.เมืองแม่ฮ่องสอน จ.แม่ฮ่องสอน</t>
    </r>
  </si>
  <si>
    <r>
      <t xml:space="preserve">สถานที่ก่อสร้าง  </t>
    </r>
    <r>
      <rPr>
        <sz val="14"/>
        <color theme="1"/>
        <rFont val="TH SarabunPSK"/>
        <family val="2"/>
      </rPr>
      <t xml:space="preserve"> วิทยาเขตแม่ฮ่องสอน ต.ปางหมู อ.เมืองแม่ฮ่องสอน จ.แม่ฮ่องสอน</t>
    </r>
  </si>
  <si>
    <t>ท่ออ่อน.    1/2 "</t>
  </si>
  <si>
    <t>โคมดาวน์ไลท์ 4 นิ้วแบบฝังฝ้า ขั้ว 1xE27 หลอดไฟ12 W., Day Light</t>
  </si>
  <si>
    <t>โครงการปรับปรุงห้องน้ำอาคารเรียน 3 ชั้น</t>
  </si>
  <si>
    <t>รายการค่างานก่อสร้าง   โครงการปรับปรุงห้องน้ำอาคารเรียน 3 ชั้น</t>
  </si>
  <si>
    <t>โคมตะแกรง ( ของเดิม )</t>
  </si>
  <si>
    <t>ชุก</t>
  </si>
  <si>
    <t>ประมาณราคาตามแบบ ปร.4 (ก) จำนวน       12   แผ่น</t>
  </si>
  <si>
    <t xml:space="preserve"> สวิตซ์ </t>
  </si>
  <si>
    <t>ถังเก็บน้ำดีขนาด 2,000 ลิตร</t>
  </si>
  <si>
    <t xml:space="preserve">คำนวนราคากลางเมื่อวันที่   </t>
  </si>
  <si>
    <t>ประมาณราคาโดย</t>
  </si>
  <si>
    <r>
      <t>คำนวณราคากลางโดย</t>
    </r>
    <r>
      <rPr>
        <sz val="14"/>
        <color theme="1"/>
        <rFont val="TH SarabunPSK"/>
        <family val="2"/>
      </rPr>
      <t xml:space="preserve">                                           </t>
    </r>
    <r>
      <rPr>
        <b/>
        <sz val="14"/>
        <color theme="1"/>
        <rFont val="TH SarabunPSK"/>
        <family val="2"/>
      </rPr>
      <t xml:space="preserve">ประมาณการเมื่อวันที่  </t>
    </r>
  </si>
  <si>
    <r>
      <t>คำนวณราคากลางโดย</t>
    </r>
    <r>
      <rPr>
        <sz val="14"/>
        <color theme="1"/>
        <rFont val="TH SarabunPSK"/>
        <family val="2"/>
      </rPr>
      <t xml:space="preserve">                                                   </t>
    </r>
    <r>
      <rPr>
        <b/>
        <sz val="14"/>
        <color theme="1"/>
        <rFont val="TH SarabunPSK"/>
        <family val="2"/>
      </rPr>
      <t xml:space="preserve">ประมาณการเมื่อวันที่  </t>
    </r>
    <r>
      <rPr>
        <sz val="14"/>
        <color theme="1"/>
        <rFont val="TH SarabunPSK"/>
        <family val="2"/>
      </rPr>
      <t xml:space="preserve"> </t>
    </r>
  </si>
  <si>
    <t>ประเมินราคาโดย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</si>
</sst>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฿&quot;* #,##0.00_-;\-&quot;฿&quot;* #,##0.00_-;_-&quot;฿&quot;* &quot;-&quot;??_-;_-@_-"/>
    <numFmt numFmtId="165" formatCode="_-* #,##0.00_-;\-* #,##0.00_-;_-* &quot;-&quot;??_-;_-@_-"/>
    <numFmt numFmtId="166" formatCode="[$-187041E]d\ mmmm\ yyyy;@"/>
    <numFmt numFmtId="167" formatCode="_-* #,##0.00_-;\-* #,##0.00_-;_-* \-??_-;_-@_-"/>
    <numFmt numFmtId="168" formatCode="#,###&quot;  &quot;"/>
    <numFmt numFmtId="169" formatCode="_-* #,##0.0_-;\-* #,##0.0_-;_-* \-_-;_-@_-"/>
    <numFmt numFmtId="170" formatCode="_-* #,##0_-;\-* #,##0_-;_-* &quot;-&quot;??_-;_-@_-"/>
    <numFmt numFmtId="171" formatCode="_-* #,##0.00000000000000_-;\-* #,##0.00000000000000_-;_-* &quot;-&quot;??_-;_-@_-"/>
    <numFmt numFmtId="172" formatCode="0.0000"/>
    <numFmt numFmtId="173" formatCode="&quot;\&quot;#,##0;[Red]&quot;\&quot;\-#,##0"/>
    <numFmt numFmtId="174" formatCode="_ * #,##0.00_ ;_ * \-#,##0.00_ ;_ * &quot;-&quot;??_ ;_ @_ "/>
    <numFmt numFmtId="175" formatCode="_ * #,##0_ ;_ * \-#,##0_ ;_ * &quot;-&quot;_ ;_ @_ "/>
    <numFmt numFmtId="176" formatCode="&quot;฿&quot;\t#,##0_);\(&quot;฿&quot;\t#,##0\)"/>
    <numFmt numFmtId="177" formatCode="\t0.00E+00"/>
    <numFmt numFmtId="178" formatCode="#,##0.0_);\(#,##0.0\)"/>
    <numFmt numFmtId="179" formatCode="\ว\ว\/\ด\ด\/\ป\ป"/>
    <numFmt numFmtId="180" formatCode="0.0&quot;  &quot;"/>
    <numFmt numFmtId="181" formatCode="#,##0\ &quot;F&quot;;[Red]\-#,##0\ &quot;F&quot;"/>
    <numFmt numFmtId="182" formatCode="dd\-mmm\-yy_)"/>
    <numFmt numFmtId="183" formatCode="\$#,##0\ ;\(\$#,##0\)"/>
    <numFmt numFmtId="184" formatCode="#,###.#"/>
    <numFmt numFmtId="185" formatCode="#."/>
    <numFmt numFmtId="186" formatCode="#,##0&quot; $&quot;;[Red]\-#,##0&quot; $&quot;"/>
    <numFmt numFmtId="187" formatCode="0.00_)"/>
    <numFmt numFmtId="188" formatCode="\t&quot;$&quot;#,##0_);\(\t&quot;$&quot;#,##0\)"/>
    <numFmt numFmtId="189" formatCode="_-* #,##0.00\ _D_M_-;\-* #,##0.00\ _D_M_-;_-* &quot;-&quot;??\ _D_M_-;_-@_-"/>
    <numFmt numFmtId="190" formatCode="General_)"/>
    <numFmt numFmtId="191" formatCode="_-* #,##0.0000_-;\-* #,##0.0000_-;_-* &quot;-&quot;??_-;_-@_-"/>
  </numFmts>
  <fonts count="88"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12"/>
      <name val="EucrosiaUPC"/>
      <family val="1"/>
      <charset val="222"/>
    </font>
    <font>
      <sz val="14"/>
      <name val="AngsanaUPC"/>
      <family val="1"/>
      <charset val="222"/>
    </font>
    <font>
      <sz val="14"/>
      <name val="AngsanaUPC"/>
      <family val="1"/>
    </font>
    <font>
      <u/>
      <sz val="10"/>
      <color indexed="12"/>
      <name val="Arial"/>
      <family val="2"/>
    </font>
    <font>
      <sz val="16"/>
      <color theme="1"/>
      <name val="Calibri"/>
      <family val="2"/>
      <charset val="222"/>
      <scheme val="minor"/>
    </font>
    <font>
      <sz val="8"/>
      <name val="Arial"/>
      <family val="2"/>
    </font>
    <font>
      <b/>
      <sz val="14"/>
      <name val="AngsanaUPC"/>
      <family val="1"/>
    </font>
    <font>
      <sz val="14"/>
      <name val="SV Rojchana"/>
      <charset val="66"/>
    </font>
    <font>
      <sz val="11"/>
      <name val="?? ?????"/>
      <family val="3"/>
      <charset val="255"/>
    </font>
    <font>
      <sz val="10"/>
      <name val="Helv"/>
      <family val="2"/>
    </font>
    <font>
      <sz val="16"/>
      <name val="DilleniaUPC"/>
      <family val="1"/>
      <charset val="222"/>
    </font>
    <font>
      <sz val="11"/>
      <name val="??"/>
      <family val="1"/>
    </font>
    <font>
      <sz val="12"/>
      <name val="Helv"/>
      <family val="2"/>
    </font>
    <font>
      <sz val="12"/>
      <name val="Times New Roman"/>
      <family val="1"/>
    </font>
    <font>
      <sz val="12"/>
      <name val="????"/>
      <charset val="136"/>
    </font>
    <font>
      <sz val="10"/>
      <color indexed="8"/>
      <name val="Arial"/>
      <family val="2"/>
    </font>
    <font>
      <b/>
      <sz val="12"/>
      <name val="Arial"/>
      <family val="2"/>
    </font>
    <font>
      <sz val="14"/>
      <name val="Cordia New"/>
      <family val="3"/>
    </font>
    <font>
      <sz val="16"/>
      <color theme="1"/>
      <name val="AngsanaUPC"/>
      <family val="2"/>
      <charset val="222"/>
    </font>
    <font>
      <sz val="11"/>
      <color indexed="8"/>
      <name val="Tahoma"/>
      <family val="2"/>
      <charset val="222"/>
    </font>
    <font>
      <sz val="14"/>
      <name val="CordiaUPC"/>
      <family val="2"/>
    </font>
    <font>
      <sz val="14"/>
      <name val="SV Rojchana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  <charset val="222"/>
    </font>
    <font>
      <b/>
      <sz val="11"/>
      <color indexed="10"/>
      <name val="Calibri"/>
      <family val="2"/>
      <charset val="222"/>
    </font>
    <font>
      <b/>
      <sz val="11"/>
      <color indexed="9"/>
      <name val="Calibri"/>
      <family val="2"/>
      <charset val="22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  <charset val="222"/>
    </font>
    <font>
      <b/>
      <sz val="15"/>
      <color indexed="62"/>
      <name val="Calibri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62"/>
      <name val="Calibri"/>
      <family val="2"/>
      <charset val="222"/>
    </font>
    <font>
      <sz val="11"/>
      <color indexed="62"/>
      <name val="Calibri"/>
      <family val="2"/>
      <charset val="222"/>
    </font>
    <font>
      <sz val="11"/>
      <color indexed="10"/>
      <name val="Calibri"/>
      <family val="2"/>
      <charset val="222"/>
    </font>
    <font>
      <sz val="11"/>
      <color indexed="19"/>
      <name val="Calibri"/>
      <family val="2"/>
      <charset val="222"/>
    </font>
    <font>
      <sz val="11"/>
      <color indexed="9"/>
      <name val="Tahoma"/>
      <family val="2"/>
      <charset val="222"/>
    </font>
    <font>
      <sz val="11"/>
      <color indexed="62"/>
      <name val="Tahoma"/>
      <family val="2"/>
      <charset val="222"/>
    </font>
    <font>
      <sz val="10"/>
      <color indexed="24"/>
      <name val="Arial"/>
      <family val="2"/>
    </font>
    <font>
      <sz val="16"/>
      <name val="DilleniaUPC"/>
      <family val="1"/>
    </font>
    <font>
      <sz val="10"/>
      <name val="Tms Rmn"/>
    </font>
    <font>
      <sz val="10"/>
      <name val="Geneva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sz val="8"/>
      <name val="Times New Roman"/>
      <family val="1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"/>
      <color indexed="16"/>
      <name val="Courier"/>
      <family val="3"/>
    </font>
    <font>
      <sz val="9"/>
      <name val="Tms Rmn"/>
    </font>
    <font>
      <sz val="10"/>
      <name val="MS Serif"/>
      <family val="1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b/>
      <sz val="8"/>
      <name val="MS Sans Serif"/>
      <family val="2"/>
    </font>
    <font>
      <sz val="12"/>
      <name val="Helv"/>
    </font>
    <font>
      <sz val="11"/>
      <color indexed="20"/>
      <name val="Calibri"/>
      <family val="2"/>
    </font>
    <font>
      <sz val="12"/>
      <color indexed="9"/>
      <name val="Helv"/>
    </font>
    <font>
      <sz val="10"/>
      <name val="MS Sans Serif"/>
      <family val="2"/>
    </font>
    <font>
      <sz val="10"/>
      <name val="PragmaticaCTT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9"/>
      <name val="Arial"/>
      <family val="2"/>
    </font>
    <font>
      <b/>
      <sz val="10"/>
      <color indexed="43"/>
      <name val="Arial"/>
      <family val="2"/>
    </font>
    <font>
      <b/>
      <sz val="14"/>
      <name val="Angsana New"/>
      <family val="1"/>
      <charset val="222"/>
    </font>
    <font>
      <b/>
      <i/>
      <sz val="24"/>
      <color indexed="49"/>
      <name val="Arial Narrow"/>
      <family val="2"/>
    </font>
    <font>
      <sz val="16"/>
      <color indexed="8"/>
      <name val="AngsanaUPC"/>
      <family val="2"/>
      <charset val="222"/>
    </font>
    <font>
      <sz val="12"/>
      <name val="EucrosiaUPC"/>
      <family val="1"/>
      <charset val="66"/>
    </font>
    <font>
      <sz val="14"/>
      <name val="BrowalliaUPC"/>
      <family val="2"/>
    </font>
    <font>
      <sz val="13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u/>
      <sz val="14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color rgb="FF000000"/>
      <name val="TH SarabunPSK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6100">
    <xf numFmtId="0" fontId="0" fillId="0" borderId="0"/>
    <xf numFmtId="165" fontId="3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40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5" fillId="0" borderId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4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172" fontId="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7" fillId="0" borderId="0"/>
    <xf numFmtId="0" fontId="5" fillId="0" borderId="0"/>
    <xf numFmtId="9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5" fillId="0" borderId="0"/>
    <xf numFmtId="172" fontId="4" fillId="0" borderId="0" applyFont="0" applyFill="0" applyBorder="0" applyAlignment="0" applyProtection="0"/>
    <xf numFmtId="0" fontId="5" fillId="0" borderId="0"/>
    <xf numFmtId="172" fontId="4" fillId="0" borderId="0" applyFont="0" applyFill="0" applyBorder="0" applyAlignment="0" applyProtection="0"/>
    <xf numFmtId="0" fontId="5" fillId="0" borderId="0"/>
    <xf numFmtId="172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13" fillId="0" borderId="0">
      <alignment vertical="center"/>
    </xf>
    <xf numFmtId="173" fontId="14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4" fontId="15" fillId="0" borderId="0" applyFont="0" applyFill="0" applyBorder="0" applyAlignment="0" applyProtection="0"/>
    <xf numFmtId="176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5" fillId="0" borderId="0" applyFont="0" applyFill="0" applyBorder="0" applyAlignment="0" applyProtection="0"/>
    <xf numFmtId="38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0" fontId="17" fillId="0" borderId="0"/>
    <xf numFmtId="0" fontId="18" fillId="0" borderId="0"/>
    <xf numFmtId="9" fontId="5" fillId="3" borderId="0"/>
    <xf numFmtId="0" fontId="5" fillId="0" borderId="0" applyFill="0" applyBorder="0" applyAlignment="0"/>
    <xf numFmtId="178" fontId="15" fillId="0" borderId="0" applyFill="0" applyBorder="0" applyAlignment="0"/>
    <xf numFmtId="0" fontId="19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179" fontId="16" fillId="0" borderId="0" applyFill="0" applyBorder="0" applyAlignment="0"/>
    <xf numFmtId="180" fontId="16" fillId="0" borderId="0" applyFill="0" applyBorder="0" applyAlignment="0"/>
    <xf numFmtId="178" fontId="15" fillId="0" borderId="0" applyFill="0" applyBorder="0" applyAlignment="0"/>
    <xf numFmtId="179" fontId="16" fillId="0" borderId="0" applyFont="0" applyFill="0" applyBorder="0" applyAlignment="0" applyProtection="0"/>
    <xf numFmtId="178" fontId="15" fillId="0" borderId="0" applyFont="0" applyFill="0" applyBorder="0" applyAlignment="0" applyProtection="0"/>
    <xf numFmtId="14" fontId="21" fillId="0" borderId="0" applyFill="0" applyBorder="0" applyAlignment="0"/>
    <xf numFmtId="179" fontId="16" fillId="0" borderId="0" applyFill="0" applyBorder="0" applyAlignment="0"/>
    <xf numFmtId="178" fontId="15" fillId="0" borderId="0" applyFill="0" applyBorder="0" applyAlignment="0"/>
    <xf numFmtId="179" fontId="16" fillId="0" borderId="0" applyFill="0" applyBorder="0" applyAlignment="0"/>
    <xf numFmtId="180" fontId="16" fillId="0" borderId="0" applyFill="0" applyBorder="0" applyAlignment="0"/>
    <xf numFmtId="178" fontId="15" fillId="0" borderId="0" applyFill="0" applyBorder="0" applyAlignment="0"/>
    <xf numFmtId="38" fontId="11" fillId="4" borderId="0" applyNumberFormat="0" applyBorder="0" applyAlignment="0" applyProtection="0"/>
    <xf numFmtId="0" fontId="22" fillId="0" borderId="17" applyNumberFormat="0" applyAlignment="0" applyProtection="0">
      <alignment horizontal="left" vertical="center"/>
    </xf>
    <xf numFmtId="0" fontId="22" fillId="0" borderId="7">
      <alignment horizontal="left" vertical="center"/>
    </xf>
    <xf numFmtId="10" fontId="11" fillId="5" borderId="8" applyNumberFormat="0" applyBorder="0" applyAlignment="0" applyProtection="0"/>
    <xf numFmtId="179" fontId="16" fillId="0" borderId="0" applyFill="0" applyBorder="0" applyAlignment="0"/>
    <xf numFmtId="178" fontId="15" fillId="0" borderId="0" applyFill="0" applyBorder="0" applyAlignment="0"/>
    <xf numFmtId="179" fontId="16" fillId="0" borderId="0" applyFill="0" applyBorder="0" applyAlignment="0"/>
    <xf numFmtId="180" fontId="16" fillId="0" borderId="0" applyFill="0" applyBorder="0" applyAlignment="0"/>
    <xf numFmtId="178" fontId="15" fillId="0" borderId="0" applyFill="0" applyBorder="0" applyAlignment="0"/>
    <xf numFmtId="181" fontId="19" fillId="0" borderId="0"/>
    <xf numFmtId="0" fontId="23" fillId="0" borderId="0" applyFont="0" applyFill="0" applyBorder="0" applyAlignment="0" applyProtection="0"/>
    <xf numFmtId="179" fontId="16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0" fontId="5" fillId="0" borderId="0" applyFont="0" applyFill="0" applyBorder="0" applyAlignment="0" applyProtection="0"/>
    <xf numFmtId="179" fontId="16" fillId="0" borderId="0" applyFill="0" applyBorder="0" applyAlignment="0"/>
    <xf numFmtId="178" fontId="15" fillId="0" borderId="0" applyFill="0" applyBorder="0" applyAlignment="0"/>
    <xf numFmtId="179" fontId="16" fillId="0" borderId="0" applyFill="0" applyBorder="0" applyAlignment="0"/>
    <xf numFmtId="180" fontId="16" fillId="0" borderId="0" applyFill="0" applyBorder="0" applyAlignment="0"/>
    <xf numFmtId="178" fontId="15" fillId="0" borderId="0" applyFill="0" applyBorder="0" applyAlignment="0"/>
    <xf numFmtId="49" fontId="21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176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90" fontId="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9" fontId="46" fillId="0" borderId="0"/>
    <xf numFmtId="0" fontId="13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5" fillId="0" borderId="0" applyNumberFormat="0" applyFill="0" applyBorder="0" applyAlignment="0" applyProtection="0"/>
    <xf numFmtId="0" fontId="24" fillId="0" borderId="0" applyNumberFormat="0" applyFon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0" fillId="0" borderId="0" applyNumberFormat="0" applyFill="0" applyBorder="0" applyAlignment="0" applyProtection="0"/>
    <xf numFmtId="0" fontId="24" fillId="0" borderId="0" applyNumberFormat="0" applyFon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177" fontId="44" fillId="0" borderId="0" applyFont="0" applyFill="0" applyBorder="0" applyAlignment="0" applyProtection="0"/>
    <xf numFmtId="0" fontId="27" fillId="0" borderId="0">
      <alignment vertical="center"/>
    </xf>
    <xf numFmtId="5" fontId="46" fillId="0" borderId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7" fontId="46" fillId="0" borderId="0"/>
    <xf numFmtId="14" fontId="46" fillId="0" borderId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24" fillId="0" borderId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9" fontId="5" fillId="3" borderId="0"/>
    <xf numFmtId="37" fontId="46" fillId="0" borderId="0"/>
    <xf numFmtId="9" fontId="46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7" fillId="6" borderId="0" applyNumberFormat="0" applyBorder="0" applyAlignment="0" applyProtection="0"/>
    <xf numFmtId="0" fontId="47" fillId="7" borderId="0" applyNumberFormat="0" applyBorder="0" applyAlignment="0" applyProtection="0"/>
    <xf numFmtId="0" fontId="47" fillId="8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13" borderId="0" applyNumberFormat="0" applyBorder="0" applyAlignment="0" applyProtection="0"/>
    <xf numFmtId="0" fontId="47" fillId="15" borderId="0" applyNumberFormat="0" applyBorder="0" applyAlignment="0" applyProtection="0"/>
    <xf numFmtId="0" fontId="47" fillId="9" borderId="0" applyNumberFormat="0" applyBorder="0" applyAlignment="0" applyProtection="0"/>
    <xf numFmtId="0" fontId="47" fillId="12" borderId="0" applyNumberFormat="0" applyBorder="0" applyAlignment="0" applyProtection="0"/>
    <xf numFmtId="0" fontId="47" fillId="16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3" borderId="0" applyNumberFormat="0" applyBorder="0" applyAlignment="0" applyProtection="0"/>
    <xf numFmtId="0" fontId="48" fillId="15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5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49" fillId="0" borderId="0">
      <protection locked="0"/>
    </xf>
    <xf numFmtId="9" fontId="7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0" fontId="71" fillId="0" borderId="15" applyNumberFormat="0" applyFont="0" applyBorder="0" applyAlignment="0" applyProtection="0"/>
    <xf numFmtId="0" fontId="72" fillId="4" borderId="9">
      <alignment horizontal="centerContinuous" vertical="top"/>
    </xf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50" fillId="0" borderId="0">
      <alignment horizontal="center" wrapText="1"/>
      <protection locked="0"/>
    </xf>
    <xf numFmtId="0" fontId="51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24" fillId="0" borderId="0" applyNumberFormat="0" applyFont="0" applyFill="0" applyBorder="0" applyAlignment="0" applyProtection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184" fontId="52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0" fontId="24" fillId="0" borderId="0" applyNumberFormat="0" applyFont="0" applyFill="0" applyBorder="0" applyAlignment="0" applyProtection="0"/>
    <xf numFmtId="0" fontId="53" fillId="26" borderId="18" applyNumberFormat="0" applyAlignment="0" applyProtection="0"/>
    <xf numFmtId="0" fontId="31" fillId="27" borderId="18" applyNumberFormat="0" applyAlignment="0" applyProtection="0"/>
    <xf numFmtId="0" fontId="31" fillId="27" borderId="18" applyNumberFormat="0" applyAlignment="0" applyProtection="0"/>
    <xf numFmtId="0" fontId="54" fillId="0" borderId="19" applyNumberFormat="0" applyFill="0" applyAlignment="0" applyProtection="0"/>
    <xf numFmtId="0" fontId="32" fillId="28" borderId="20" applyNumberFormat="0" applyAlignment="0" applyProtection="0"/>
    <xf numFmtId="0" fontId="32" fillId="28" borderId="20" applyNumberFormat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18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5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185" fontId="55" fillId="0" borderId="0">
      <protection locked="0"/>
    </xf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5" fillId="14" borderId="21" applyNumberFormat="0" applyFont="0" applyAlignment="0" applyProtection="0"/>
    <xf numFmtId="0" fontId="72" fillId="4" borderId="9">
      <alignment horizontal="centerContinuous" vertical="top"/>
    </xf>
    <xf numFmtId="0" fontId="56" fillId="0" borderId="14" applyNumberFormat="0" applyBorder="0" applyAlignment="0">
      <alignment horizontal="center"/>
    </xf>
    <xf numFmtId="0" fontId="57" fillId="0" borderId="0" applyNumberFormat="0" applyAlignment="0">
      <alignment horizontal="left"/>
    </xf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5" fontId="55" fillId="0" borderId="0">
      <protection locked="0"/>
    </xf>
    <xf numFmtId="183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5" fillId="0" borderId="0" applyNumberFormat="0" applyFont="0" applyBorder="0" applyProtection="0">
      <alignment vertical="top"/>
      <protection locked="0"/>
    </xf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85" fontId="55" fillId="0" borderId="0">
      <protection locked="0"/>
    </xf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5" fontId="12" fillId="29" borderId="0">
      <alignment horizontal="centerContinuous"/>
    </xf>
    <xf numFmtId="186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0" fontId="58" fillId="0" borderId="0" applyNumberFormat="0" applyAlignment="0">
      <alignment horizontal="left"/>
    </xf>
    <xf numFmtId="0" fontId="59" fillId="11" borderId="18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185" fontId="55" fillId="0" borderId="0">
      <protection locked="0"/>
    </xf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69" fillId="0" borderId="16" applyProtection="0"/>
    <xf numFmtId="0" fontId="70" fillId="30" borderId="0" applyProtection="0"/>
    <xf numFmtId="0" fontId="35" fillId="0" borderId="22" applyNumberFormat="0" applyFill="0" applyAlignment="0" applyProtection="0"/>
    <xf numFmtId="0" fontId="35" fillId="0" borderId="22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60" fillId="0" borderId="12">
      <alignment horizontal="center"/>
    </xf>
    <xf numFmtId="0" fontId="60" fillId="0" borderId="0">
      <alignment horizontal="center"/>
    </xf>
    <xf numFmtId="0" fontId="9" fillId="0" borderId="0" applyNumberFormat="0" applyFill="0" applyBorder="0" applyAlignment="0" applyProtection="0">
      <alignment vertical="top"/>
      <protection locked="0"/>
    </xf>
    <xf numFmtId="0" fontId="38" fillId="17" borderId="18" applyNumberFormat="0" applyAlignment="0" applyProtection="0"/>
    <xf numFmtId="0" fontId="38" fillId="17" borderId="18" applyNumberFormat="0" applyAlignment="0" applyProtection="0"/>
    <xf numFmtId="0" fontId="38" fillId="17" borderId="18" applyNumberFormat="0" applyAlignment="0" applyProtection="0"/>
    <xf numFmtId="0" fontId="38" fillId="17" borderId="18" applyNumberFormat="0" applyAlignment="0" applyProtection="0"/>
    <xf numFmtId="0" fontId="38" fillId="17" borderId="18" applyNumberFormat="0" applyAlignment="0" applyProtection="0"/>
    <xf numFmtId="178" fontId="61" fillId="31" borderId="0"/>
    <xf numFmtId="0" fontId="42" fillId="11" borderId="18" applyNumberFormat="0" applyAlignment="0" applyProtection="0"/>
    <xf numFmtId="0" fontId="62" fillId="7" borderId="0" applyNumberFormat="0" applyBorder="0" applyAlignment="0" applyProtection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79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180" fontId="44" fillId="0" borderId="0" applyFill="0" applyBorder="0" applyAlignment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178" fontId="63" fillId="32" borderId="0"/>
    <xf numFmtId="38" fontId="64" fillId="0" borderId="0" applyFont="0" applyFill="0" applyBorder="0" applyAlignment="0" applyProtection="0"/>
    <xf numFmtId="40" fontId="6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6" fontId="64" fillId="0" borderId="0" applyFont="0" applyFill="0" applyBorder="0" applyAlignment="0" applyProtection="0"/>
    <xf numFmtId="8" fontId="6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66" fillId="17" borderId="0" applyNumberFormat="0" applyBorder="0" applyAlignment="0" applyProtection="0"/>
    <xf numFmtId="37" fontId="67" fillId="0" borderId="0"/>
    <xf numFmtId="181" fontId="19" fillId="0" borderId="0"/>
    <xf numFmtId="187" fontId="6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5" fillId="0" borderId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4" fillId="0" borderId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5" fillId="0" borderId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9" fontId="4" fillId="0" borderId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13" fillId="0" borderId="0">
      <alignment vertical="center"/>
    </xf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165" fontId="4" fillId="0" borderId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7" fillId="0" borderId="0">
      <alignment vertical="center"/>
    </xf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/>
    <xf numFmtId="0" fontId="24" fillId="0" borderId="0" applyNumberFormat="0" applyFont="0" applyFill="0" applyBorder="0" applyAlignment="0" applyProtection="0"/>
    <xf numFmtId="165" fontId="4" fillId="0" borderId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9" fontId="4" fillId="0" borderId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5" fillId="0" borderId="0"/>
    <xf numFmtId="0" fontId="4" fillId="0" borderId="0"/>
    <xf numFmtId="0" fontId="73" fillId="0" borderId="0" applyNumberFormat="0" applyFont="0" applyFill="0" applyBorder="0" applyAlignment="0" applyProtection="0"/>
    <xf numFmtId="0" fontId="75" fillId="0" borderId="0"/>
    <xf numFmtId="0" fontId="73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4" fillId="0" borderId="0"/>
    <xf numFmtId="0" fontId="75" fillId="0" borderId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4" fillId="0" borderId="0"/>
    <xf numFmtId="0" fontId="75" fillId="0" borderId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4" fillId="0" borderId="0"/>
    <xf numFmtId="0" fontId="75" fillId="0" borderId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4" fillId="0" borderId="0"/>
    <xf numFmtId="0" fontId="75" fillId="0" borderId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4" fillId="0" borderId="0"/>
    <xf numFmtId="0" fontId="75" fillId="0" borderId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4" fillId="0" borderId="0"/>
    <xf numFmtId="0" fontId="75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4" fillId="0" borderId="0"/>
    <xf numFmtId="0" fontId="75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4" fillId="0" borderId="0"/>
    <xf numFmtId="0" fontId="75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165" fontId="4" fillId="0" borderId="0" applyFont="0" applyFill="0" applyBorder="0" applyAlignment="0" applyProtection="0"/>
    <xf numFmtId="0" fontId="4" fillId="0" borderId="0"/>
    <xf numFmtId="0" fontId="75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4" fillId="0" borderId="0"/>
    <xf numFmtId="0" fontId="75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4" fillId="0" borderId="0"/>
    <xf numFmtId="0" fontId="75" fillId="0" borderId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3" fillId="0" borderId="0">
      <alignment vertical="center"/>
    </xf>
    <xf numFmtId="0" fontId="27" fillId="0" borderId="0">
      <alignment vertical="center"/>
    </xf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3" fillId="0" borderId="0">
      <alignment vertical="center"/>
    </xf>
    <xf numFmtId="0" fontId="27" fillId="0" borderId="0">
      <alignment vertical="center"/>
    </xf>
    <xf numFmtId="0" fontId="24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/>
    <xf numFmtId="0" fontId="24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3" fillId="0" borderId="0">
      <alignment vertical="center"/>
    </xf>
    <xf numFmtId="0" fontId="27" fillId="0" borderId="0">
      <alignment vertical="center"/>
    </xf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3" fillId="0" borderId="0">
      <alignment vertical="center"/>
    </xf>
    <xf numFmtId="0" fontId="27" fillId="0" borderId="0">
      <alignment vertical="center"/>
    </xf>
    <xf numFmtId="0" fontId="24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/>
    <xf numFmtId="0" fontId="24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3" fillId="0" borderId="0">
      <alignment vertical="center"/>
    </xf>
    <xf numFmtId="0" fontId="27" fillId="0" borderId="0">
      <alignment vertical="center"/>
    </xf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3" fillId="0" borderId="0">
      <alignment vertical="center"/>
    </xf>
    <xf numFmtId="0" fontId="27" fillId="0" borderId="0">
      <alignment vertical="center"/>
    </xf>
    <xf numFmtId="0" fontId="24" fillId="0" borderId="0" applyNumberFormat="0" applyFont="0" applyFill="0" applyBorder="0" applyAlignment="0" applyProtection="0"/>
    <xf numFmtId="0" fontId="13" fillId="0" borderId="0">
      <alignment vertical="center"/>
    </xf>
    <xf numFmtId="0" fontId="27" fillId="0" borderId="0">
      <alignment vertical="center"/>
    </xf>
    <xf numFmtId="0" fontId="7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3" fillId="0" borderId="0">
      <alignment vertical="center"/>
    </xf>
    <xf numFmtId="0" fontId="27" fillId="0" borderId="0">
      <alignment vertical="center"/>
    </xf>
    <xf numFmtId="0" fontId="24" fillId="0" borderId="0" applyNumberFormat="0" applyFont="0" applyFill="0" applyBorder="0" applyAlignment="0" applyProtection="0"/>
    <xf numFmtId="0" fontId="13" fillId="0" borderId="0">
      <alignment vertical="center"/>
    </xf>
    <xf numFmtId="0" fontId="27" fillId="0" borderId="0">
      <alignment vertical="center"/>
    </xf>
    <xf numFmtId="0" fontId="24" fillId="0" borderId="0" applyNumberFormat="0" applyFont="0" applyFill="0" applyBorder="0" applyAlignment="0" applyProtection="0"/>
    <xf numFmtId="0" fontId="13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7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5" fillId="0" borderId="0"/>
  </cellStyleXfs>
  <cellXfs count="278">
    <xf numFmtId="0" fontId="0" fillId="0" borderId="0" xfId="0"/>
    <xf numFmtId="0" fontId="77" fillId="0" borderId="32" xfId="0" applyFont="1" applyBorder="1"/>
    <xf numFmtId="0" fontId="77" fillId="0" borderId="13" xfId="0" applyFont="1" applyBorder="1"/>
    <xf numFmtId="0" fontId="77" fillId="0" borderId="33" xfId="0" applyFont="1" applyBorder="1"/>
    <xf numFmtId="0" fontId="77" fillId="0" borderId="0" xfId="0" applyFont="1"/>
    <xf numFmtId="0" fontId="77" fillId="0" borderId="34" xfId="0" applyFont="1" applyBorder="1"/>
    <xf numFmtId="0" fontId="77" fillId="0" borderId="35" xfId="0" applyFont="1" applyBorder="1"/>
    <xf numFmtId="0" fontId="77" fillId="0" borderId="36" xfId="0" applyFont="1" applyBorder="1"/>
    <xf numFmtId="0" fontId="77" fillId="0" borderId="12" xfId="0" applyFont="1" applyBorder="1"/>
    <xf numFmtId="0" fontId="77" fillId="0" borderId="37" xfId="0" applyFont="1" applyBorder="1"/>
    <xf numFmtId="169" fontId="77" fillId="0" borderId="0" xfId="0" applyNumberFormat="1" applyFont="1"/>
    <xf numFmtId="169" fontId="80" fillId="0" borderId="10" xfId="0" applyNumberFormat="1" applyFont="1" applyBorder="1"/>
    <xf numFmtId="0" fontId="77" fillId="0" borderId="10" xfId="0" applyFont="1" applyBorder="1"/>
    <xf numFmtId="169" fontId="78" fillId="0" borderId="10" xfId="2" applyNumberFormat="1" applyFont="1" applyBorder="1" applyAlignment="1">
      <alignment vertical="center"/>
    </xf>
    <xf numFmtId="0" fontId="77" fillId="0" borderId="10" xfId="0" applyFont="1" applyBorder="1" applyAlignment="1">
      <alignment horizontal="center"/>
    </xf>
    <xf numFmtId="169" fontId="80" fillId="0" borderId="0" xfId="0" applyNumberFormat="1" applyFont="1"/>
    <xf numFmtId="165" fontId="77" fillId="0" borderId="0" xfId="1" applyFont="1"/>
    <xf numFmtId="169" fontId="78" fillId="0" borderId="38" xfId="0" applyNumberFormat="1" applyFont="1" applyBorder="1" applyAlignment="1" applyProtection="1">
      <alignment horizontal="center"/>
      <protection locked="0"/>
    </xf>
    <xf numFmtId="49" fontId="81" fillId="0" borderId="38" xfId="0" applyNumberFormat="1" applyFont="1" applyBorder="1" applyAlignment="1" applyProtection="1">
      <alignment horizontal="center"/>
      <protection locked="0"/>
    </xf>
    <xf numFmtId="165" fontId="79" fillId="0" borderId="38" xfId="1" applyFont="1" applyBorder="1" applyProtection="1">
      <protection locked="0"/>
    </xf>
    <xf numFmtId="169" fontId="79" fillId="0" borderId="38" xfId="0" applyNumberFormat="1" applyFont="1" applyBorder="1" applyAlignment="1" applyProtection="1">
      <alignment horizontal="center"/>
      <protection locked="0"/>
    </xf>
    <xf numFmtId="0" fontId="79" fillId="0" borderId="38" xfId="0" applyFont="1" applyBorder="1"/>
    <xf numFmtId="165" fontId="77" fillId="0" borderId="0" xfId="0" applyNumberFormat="1" applyFont="1"/>
    <xf numFmtId="191" fontId="79" fillId="0" borderId="38" xfId="1" applyNumberFormat="1" applyFont="1" applyBorder="1" applyProtection="1">
      <protection locked="0"/>
    </xf>
    <xf numFmtId="165" fontId="82" fillId="0" borderId="0" xfId="0" applyNumberFormat="1" applyFont="1"/>
    <xf numFmtId="49" fontId="78" fillId="0" borderId="38" xfId="0" applyNumberFormat="1" applyFont="1" applyBorder="1" applyProtection="1">
      <protection locked="0"/>
    </xf>
    <xf numFmtId="165" fontId="78" fillId="0" borderId="38" xfId="1" applyFont="1" applyBorder="1" applyProtection="1">
      <protection locked="0"/>
    </xf>
    <xf numFmtId="0" fontId="77" fillId="0" borderId="0" xfId="0" applyFont="1" applyAlignment="1">
      <alignment horizontal="center"/>
    </xf>
    <xf numFmtId="0" fontId="79" fillId="0" borderId="0" xfId="31" applyFont="1"/>
    <xf numFmtId="169" fontId="77" fillId="0" borderId="0" xfId="0" applyNumberFormat="1" applyFont="1" applyAlignment="1">
      <alignment horizontal="left"/>
    </xf>
    <xf numFmtId="0" fontId="77" fillId="0" borderId="7" xfId="0" applyFont="1" applyBorder="1"/>
    <xf numFmtId="0" fontId="77" fillId="0" borderId="10" xfId="0" applyFont="1" applyBorder="1" applyAlignment="1">
      <alignment horizontal="right"/>
    </xf>
    <xf numFmtId="169" fontId="80" fillId="0" borderId="7" xfId="0" applyNumberFormat="1" applyFont="1" applyBorder="1"/>
    <xf numFmtId="0" fontId="77" fillId="0" borderId="7" xfId="0" applyFont="1" applyBorder="1" applyAlignment="1">
      <alignment horizontal="right"/>
    </xf>
    <xf numFmtId="169" fontId="78" fillId="0" borderId="3" xfId="0" applyNumberFormat="1" applyFont="1" applyBorder="1" applyAlignment="1" applyProtection="1">
      <alignment horizontal="center"/>
      <protection locked="0"/>
    </xf>
    <xf numFmtId="49" fontId="81" fillId="0" borderId="3" xfId="0" applyNumberFormat="1" applyFont="1" applyBorder="1" applyAlignment="1" applyProtection="1">
      <alignment horizontal="center"/>
      <protection locked="0"/>
    </xf>
    <xf numFmtId="165" fontId="79" fillId="0" borderId="3" xfId="1" applyFont="1" applyBorder="1" applyProtection="1">
      <protection locked="0"/>
    </xf>
    <xf numFmtId="165" fontId="76" fillId="0" borderId="31" xfId="1" applyFont="1" applyBorder="1" applyProtection="1">
      <protection locked="0"/>
    </xf>
    <xf numFmtId="169" fontId="79" fillId="0" borderId="4" xfId="0" applyNumberFormat="1" applyFont="1" applyBorder="1" applyAlignment="1" applyProtection="1">
      <alignment horizontal="center"/>
      <protection locked="0"/>
    </xf>
    <xf numFmtId="0" fontId="79" fillId="0" borderId="5" xfId="0" applyFont="1" applyBorder="1"/>
    <xf numFmtId="165" fontId="79" fillId="0" borderId="4" xfId="1" applyFont="1" applyBorder="1" applyProtection="1">
      <protection locked="0"/>
    </xf>
    <xf numFmtId="191" fontId="79" fillId="0" borderId="4" xfId="1" applyNumberFormat="1" applyFont="1" applyBorder="1" applyProtection="1">
      <protection locked="0"/>
    </xf>
    <xf numFmtId="165" fontId="76" fillId="0" borderId="26" xfId="1" applyFont="1" applyBorder="1" applyProtection="1">
      <protection locked="0"/>
    </xf>
    <xf numFmtId="165" fontId="82" fillId="0" borderId="0" xfId="1" applyFont="1"/>
    <xf numFmtId="169" fontId="79" fillId="0" borderId="54" xfId="0" applyNumberFormat="1" applyFont="1" applyBorder="1" applyAlignment="1" applyProtection="1">
      <alignment horizontal="center"/>
      <protection locked="0"/>
    </xf>
    <xf numFmtId="165" fontId="79" fillId="0" borderId="54" xfId="1" applyFont="1" applyBorder="1" applyProtection="1">
      <protection locked="0"/>
    </xf>
    <xf numFmtId="191" fontId="79" fillId="0" borderId="54" xfId="1" applyNumberFormat="1" applyFont="1" applyBorder="1" applyProtection="1">
      <protection locked="0"/>
    </xf>
    <xf numFmtId="169" fontId="79" fillId="0" borderId="53" xfId="0" applyNumberFormat="1" applyFont="1" applyBorder="1" applyAlignment="1" applyProtection="1">
      <alignment horizontal="center"/>
      <protection locked="0"/>
    </xf>
    <xf numFmtId="0" fontId="79" fillId="0" borderId="15" xfId="0" applyFont="1" applyBorder="1"/>
    <xf numFmtId="165" fontId="79" fillId="0" borderId="53" xfId="1" applyFont="1" applyBorder="1" applyProtection="1">
      <protection locked="0"/>
    </xf>
    <xf numFmtId="191" fontId="79" fillId="0" borderId="53" xfId="1" applyNumberFormat="1" applyFont="1" applyBorder="1" applyProtection="1">
      <protection locked="0"/>
    </xf>
    <xf numFmtId="169" fontId="78" fillId="0" borderId="6" xfId="0" applyNumberFormat="1" applyFont="1" applyBorder="1" applyAlignment="1" applyProtection="1">
      <alignment horizontal="center"/>
      <protection locked="0"/>
    </xf>
    <xf numFmtId="49" fontId="78" fillId="0" borderId="6" xfId="0" applyNumberFormat="1" applyFont="1" applyBorder="1" applyProtection="1">
      <protection locked="0"/>
    </xf>
    <xf numFmtId="165" fontId="79" fillId="0" borderId="6" xfId="1" applyFont="1" applyBorder="1" applyProtection="1">
      <protection locked="0"/>
    </xf>
    <xf numFmtId="191" fontId="79" fillId="0" borderId="6" xfId="1" applyNumberFormat="1" applyFont="1" applyBorder="1" applyProtection="1">
      <protection locked="0"/>
    </xf>
    <xf numFmtId="165" fontId="78" fillId="0" borderId="6" xfId="1" applyFont="1" applyBorder="1" applyProtection="1">
      <protection locked="0"/>
    </xf>
    <xf numFmtId="0" fontId="77" fillId="0" borderId="0" xfId="1" applyNumberFormat="1" applyFont="1" applyAlignment="1">
      <alignment horizontal="left"/>
    </xf>
    <xf numFmtId="0" fontId="79" fillId="0" borderId="0" xfId="31" applyFont="1" applyAlignment="1">
      <alignment horizontal="left"/>
    </xf>
    <xf numFmtId="0" fontId="77" fillId="0" borderId="0" xfId="0" applyFont="1" applyAlignment="1">
      <alignment horizontal="left"/>
    </xf>
    <xf numFmtId="165" fontId="77" fillId="0" borderId="0" xfId="1" applyFont="1" applyAlignment="1">
      <alignment horizontal="center"/>
    </xf>
    <xf numFmtId="169" fontId="78" fillId="2" borderId="10" xfId="2" applyNumberFormat="1" applyFont="1" applyFill="1" applyBorder="1" applyAlignment="1">
      <alignment vertical="center"/>
    </xf>
    <xf numFmtId="169" fontId="78" fillId="0" borderId="10" xfId="0" applyNumberFormat="1" applyFont="1" applyBorder="1"/>
    <xf numFmtId="165" fontId="76" fillId="0" borderId="4" xfId="1" applyFont="1" applyBorder="1" applyProtection="1">
      <protection locked="0"/>
    </xf>
    <xf numFmtId="169" fontId="76" fillId="0" borderId="4" xfId="0" applyNumberFormat="1" applyFont="1" applyBorder="1" applyAlignment="1" applyProtection="1">
      <alignment horizontal="center"/>
      <protection locked="0"/>
    </xf>
    <xf numFmtId="0" fontId="76" fillId="0" borderId="5" xfId="0" applyFont="1" applyBorder="1"/>
    <xf numFmtId="169" fontId="79" fillId="0" borderId="30" xfId="0" applyNumberFormat="1" applyFont="1" applyBorder="1" applyAlignment="1" applyProtection="1">
      <alignment horizontal="center"/>
      <protection locked="0"/>
    </xf>
    <xf numFmtId="49" fontId="79" fillId="0" borderId="30" xfId="0" applyNumberFormat="1" applyFont="1" applyBorder="1" applyProtection="1">
      <protection locked="0"/>
    </xf>
    <xf numFmtId="165" fontId="79" fillId="0" borderId="30" xfId="1" applyFont="1" applyBorder="1" applyProtection="1">
      <protection locked="0"/>
    </xf>
    <xf numFmtId="0" fontId="2" fillId="0" borderId="0" xfId="0" applyFont="1"/>
    <xf numFmtId="0" fontId="80" fillId="0" borderId="0" xfId="0" applyFont="1"/>
    <xf numFmtId="0" fontId="80" fillId="0" borderId="45" xfId="0" applyFont="1" applyBorder="1" applyAlignment="1">
      <alignment horizontal="left"/>
    </xf>
    <xf numFmtId="0" fontId="78" fillId="0" borderId="0" xfId="6093" applyNumberFormat="1" applyFont="1"/>
    <xf numFmtId="0" fontId="80" fillId="0" borderId="47" xfId="0" applyFont="1" applyBorder="1" applyAlignment="1">
      <alignment horizontal="left"/>
    </xf>
    <xf numFmtId="0" fontId="80" fillId="0" borderId="48" xfId="0" applyFont="1" applyBorder="1"/>
    <xf numFmtId="15" fontId="2" fillId="0" borderId="0" xfId="0" applyNumberFormat="1" applyFont="1"/>
    <xf numFmtId="0" fontId="79" fillId="0" borderId="38" xfId="0" applyFont="1" applyBorder="1" applyAlignment="1" applyProtection="1">
      <alignment horizontal="center"/>
      <protection locked="0"/>
    </xf>
    <xf numFmtId="0" fontId="78" fillId="0" borderId="38" xfId="0" applyFont="1" applyBorder="1" applyAlignment="1" applyProtection="1">
      <alignment horizontal="center"/>
      <protection locked="0"/>
    </xf>
    <xf numFmtId="0" fontId="78" fillId="0" borderId="38" xfId="0" applyFont="1" applyBorder="1"/>
    <xf numFmtId="0" fontId="79" fillId="0" borderId="38" xfId="0" applyFont="1" applyBorder="1" applyAlignment="1" applyProtection="1">
      <alignment horizontal="right"/>
      <protection locked="0"/>
    </xf>
    <xf numFmtId="0" fontId="79" fillId="0" borderId="38" xfId="0" applyFont="1" applyBorder="1" applyAlignment="1">
      <alignment horizontal="left"/>
    </xf>
    <xf numFmtId="165" fontId="2" fillId="0" borderId="0" xfId="0" applyNumberFormat="1" applyFont="1"/>
    <xf numFmtId="170" fontId="79" fillId="0" borderId="0" xfId="47" applyNumberFormat="1" applyFont="1"/>
    <xf numFmtId="169" fontId="78" fillId="0" borderId="38" xfId="0" applyNumberFormat="1" applyFont="1" applyBorder="1" applyAlignment="1" applyProtection="1">
      <alignment horizontal="right"/>
      <protection locked="0"/>
    </xf>
    <xf numFmtId="0" fontId="79" fillId="0" borderId="38" xfId="0" applyNumberFormat="1" applyFont="1" applyBorder="1" applyAlignment="1" applyProtection="1">
      <alignment horizontal="center"/>
      <protection locked="0"/>
    </xf>
    <xf numFmtId="49" fontId="79" fillId="0" borderId="38" xfId="0" applyNumberFormat="1" applyFont="1" applyBorder="1" applyAlignment="1" applyProtection="1">
      <alignment horizontal="left"/>
      <protection locked="0"/>
    </xf>
    <xf numFmtId="169" fontId="79" fillId="0" borderId="38" xfId="0" applyNumberFormat="1" applyFont="1" applyBorder="1" applyAlignment="1" applyProtection="1">
      <alignment horizontal="right"/>
      <protection locked="0"/>
    </xf>
    <xf numFmtId="169" fontId="79" fillId="0" borderId="38" xfId="0" applyNumberFormat="1" applyFont="1" applyBorder="1" applyProtection="1">
      <protection locked="0"/>
    </xf>
    <xf numFmtId="169" fontId="78" fillId="0" borderId="38" xfId="0" applyNumberFormat="1" applyFont="1" applyBorder="1" applyProtection="1">
      <protection locked="0"/>
    </xf>
    <xf numFmtId="49" fontId="79" fillId="0" borderId="38" xfId="0" applyNumberFormat="1" applyFont="1" applyBorder="1" applyAlignment="1" applyProtection="1">
      <alignment horizontal="left" indent="1"/>
      <protection locked="0"/>
    </xf>
    <xf numFmtId="169" fontId="2" fillId="0" borderId="0" xfId="0" applyNumberFormat="1" applyFont="1"/>
    <xf numFmtId="165" fontId="79" fillId="0" borderId="0" xfId="1" applyFont="1"/>
    <xf numFmtId="0" fontId="2" fillId="0" borderId="0" xfId="0" quotePrefix="1" applyFont="1"/>
    <xf numFmtId="165" fontId="78" fillId="0" borderId="51" xfId="1" applyFont="1" applyBorder="1" applyProtection="1">
      <protection locked="0"/>
    </xf>
    <xf numFmtId="169" fontId="78" fillId="0" borderId="0" xfId="0" applyNumberFormat="1" applyFont="1" applyFill="1" applyBorder="1" applyProtection="1">
      <protection locked="0"/>
    </xf>
    <xf numFmtId="49" fontId="78" fillId="0" borderId="0" xfId="0" applyNumberFormat="1" applyFont="1" applyFill="1" applyBorder="1" applyAlignment="1" applyProtection="1">
      <alignment horizontal="center"/>
      <protection locked="0"/>
    </xf>
    <xf numFmtId="165" fontId="79" fillId="0" borderId="0" xfId="1" applyFont="1" applyFill="1" applyBorder="1" applyProtection="1">
      <protection locked="0"/>
    </xf>
    <xf numFmtId="165" fontId="78" fillId="0" borderId="0" xfId="1" applyFont="1" applyFill="1" applyBorder="1" applyProtection="1">
      <protection locked="0"/>
    </xf>
    <xf numFmtId="0" fontId="79" fillId="0" borderId="0" xfId="31" applyFont="1" applyAlignment="1"/>
    <xf numFmtId="0" fontId="79" fillId="0" borderId="0" xfId="31" applyFont="1" applyAlignment="1">
      <alignment horizontal="center"/>
    </xf>
    <xf numFmtId="0" fontId="80" fillId="0" borderId="42" xfId="0" applyFont="1" applyBorder="1" applyAlignment="1">
      <alignment horizontal="left"/>
    </xf>
    <xf numFmtId="0" fontId="1" fillId="0" borderId="42" xfId="0" applyFont="1" applyBorder="1"/>
    <xf numFmtId="0" fontId="1" fillId="0" borderId="43" xfId="0" applyFont="1" applyBorder="1"/>
    <xf numFmtId="0" fontId="80" fillId="0" borderId="43" xfId="0" applyFont="1" applyBorder="1"/>
    <xf numFmtId="0" fontId="1" fillId="0" borderId="45" xfId="0" applyFont="1" applyBorder="1"/>
    <xf numFmtId="0" fontId="1" fillId="0" borderId="0" xfId="0" applyFont="1"/>
    <xf numFmtId="0" fontId="79" fillId="0" borderId="0" xfId="6093" applyNumberFormat="1" applyFont="1"/>
    <xf numFmtId="165" fontId="79" fillId="0" borderId="0" xfId="6093" applyNumberFormat="1" applyFont="1"/>
    <xf numFmtId="165" fontId="79" fillId="0" borderId="0" xfId="6093" applyNumberFormat="1" applyFont="1" applyAlignment="1">
      <alignment horizontal="left" indent="1"/>
    </xf>
    <xf numFmtId="0" fontId="1" fillId="0" borderId="45" xfId="0" applyFont="1" applyBorder="1" applyAlignment="1">
      <alignment horizontal="left"/>
    </xf>
    <xf numFmtId="15" fontId="1" fillId="0" borderId="0" xfId="0" applyNumberFormat="1" applyFont="1"/>
    <xf numFmtId="166" fontId="1" fillId="0" borderId="0" xfId="0" applyNumberFormat="1" applyFont="1"/>
    <xf numFmtId="0" fontId="1" fillId="0" borderId="46" xfId="0" applyFont="1" applyBorder="1"/>
    <xf numFmtId="165" fontId="78" fillId="33" borderId="38" xfId="1" applyFont="1" applyFill="1" applyBorder="1" applyAlignment="1" applyProtection="1">
      <alignment horizontal="center" vertical="top"/>
      <protection hidden="1"/>
    </xf>
    <xf numFmtId="49" fontId="78" fillId="0" borderId="38" xfId="0" applyNumberFormat="1" applyFont="1" applyBorder="1" applyAlignment="1" applyProtection="1">
      <alignment horizontal="left"/>
      <protection locked="0"/>
    </xf>
    <xf numFmtId="0" fontId="79" fillId="0" borderId="38" xfId="0" applyFont="1" applyBorder="1" applyAlignment="1">
      <alignment horizontal="left" indent="1"/>
    </xf>
    <xf numFmtId="169" fontId="78" fillId="33" borderId="38" xfId="0" applyNumberFormat="1" applyFont="1" applyFill="1" applyBorder="1" applyProtection="1">
      <protection locked="0"/>
    </xf>
    <xf numFmtId="49" fontId="78" fillId="33" borderId="38" xfId="0" applyNumberFormat="1" applyFont="1" applyFill="1" applyBorder="1" applyAlignment="1" applyProtection="1">
      <alignment horizontal="center"/>
      <protection locked="0"/>
    </xf>
    <xf numFmtId="165" fontId="78" fillId="33" borderId="38" xfId="1" applyFont="1" applyFill="1" applyBorder="1" applyProtection="1">
      <protection locked="0"/>
    </xf>
    <xf numFmtId="0" fontId="78" fillId="33" borderId="38" xfId="0" applyFont="1" applyFill="1" applyBorder="1" applyAlignment="1" applyProtection="1">
      <alignment horizontal="center"/>
      <protection locked="0"/>
    </xf>
    <xf numFmtId="0" fontId="1" fillId="0" borderId="48" xfId="0" applyFont="1" applyBorder="1"/>
    <xf numFmtId="15" fontId="1" fillId="0" borderId="48" xfId="0" applyNumberFormat="1" applyFont="1" applyBorder="1"/>
    <xf numFmtId="0" fontId="1" fillId="0" borderId="49" xfId="0" applyFont="1" applyBorder="1"/>
    <xf numFmtId="169" fontId="78" fillId="33" borderId="38" xfId="0" applyNumberFormat="1" applyFont="1" applyFill="1" applyBorder="1" applyAlignment="1" applyProtection="1">
      <alignment horizontal="right"/>
      <protection locked="0"/>
    </xf>
    <xf numFmtId="0" fontId="78" fillId="0" borderId="38" xfId="1" applyNumberFormat="1" applyFont="1" applyBorder="1" applyAlignment="1" applyProtection="1">
      <alignment horizontal="center"/>
      <protection locked="0"/>
    </xf>
    <xf numFmtId="0" fontId="78" fillId="0" borderId="38" xfId="0" applyFont="1" applyBorder="1" applyAlignment="1">
      <alignment horizontal="left"/>
    </xf>
    <xf numFmtId="169" fontId="79" fillId="0" borderId="38" xfId="1" applyNumberFormat="1" applyFont="1" applyBorder="1" applyAlignment="1" applyProtection="1">
      <alignment horizontal="right"/>
      <protection locked="0"/>
    </xf>
    <xf numFmtId="165" fontId="1" fillId="0" borderId="0" xfId="1" applyFont="1"/>
    <xf numFmtId="43" fontId="1" fillId="0" borderId="0" xfId="0" applyNumberFormat="1" applyFont="1"/>
    <xf numFmtId="169" fontId="79" fillId="33" borderId="38" xfId="0" applyNumberFormat="1" applyFont="1" applyFill="1" applyBorder="1" applyAlignment="1" applyProtection="1">
      <alignment horizontal="right"/>
      <protection locked="0"/>
    </xf>
    <xf numFmtId="169" fontId="1" fillId="0" borderId="0" xfId="0" applyNumberFormat="1" applyFont="1"/>
    <xf numFmtId="165" fontId="1" fillId="0" borderId="0" xfId="0" applyNumberFormat="1" applyFont="1"/>
    <xf numFmtId="0" fontId="1" fillId="0" borderId="0" xfId="0" quotePrefix="1" applyFont="1"/>
    <xf numFmtId="166" fontId="1" fillId="0" borderId="48" xfId="0" applyNumberFormat="1" applyFont="1" applyBorder="1"/>
    <xf numFmtId="0" fontId="79" fillId="0" borderId="39" xfId="0" applyFont="1" applyBorder="1" applyAlignment="1" applyProtection="1">
      <alignment horizontal="right"/>
      <protection locked="0"/>
    </xf>
    <xf numFmtId="165" fontId="79" fillId="0" borderId="41" xfId="1" applyFont="1" applyBorder="1" applyProtection="1">
      <protection locked="0"/>
    </xf>
    <xf numFmtId="0" fontId="79" fillId="0" borderId="38" xfId="1" applyNumberFormat="1" applyFont="1" applyBorder="1" applyAlignment="1" applyProtection="1">
      <alignment horizontal="left"/>
      <protection locked="0"/>
    </xf>
    <xf numFmtId="165" fontId="80" fillId="0" borderId="0" xfId="0" applyNumberFormat="1" applyFont="1"/>
    <xf numFmtId="0" fontId="78" fillId="0" borderId="38" xfId="0" applyNumberFormat="1" applyFont="1" applyBorder="1" applyAlignment="1" applyProtection="1">
      <alignment horizontal="center"/>
      <protection locked="0"/>
    </xf>
    <xf numFmtId="0" fontId="79" fillId="0" borderId="38" xfId="0" applyNumberFormat="1" applyFont="1" applyBorder="1" applyAlignment="1" applyProtection="1">
      <alignment horizontal="right"/>
      <protection locked="0"/>
    </xf>
    <xf numFmtId="0" fontId="79" fillId="0" borderId="38" xfId="1" applyNumberFormat="1" applyFont="1" applyBorder="1"/>
    <xf numFmtId="165" fontId="79" fillId="0" borderId="38" xfId="1" applyFont="1" applyBorder="1"/>
    <xf numFmtId="165" fontId="79" fillId="0" borderId="38" xfId="1" applyFont="1" applyBorder="1" applyAlignment="1">
      <alignment horizontal="center"/>
    </xf>
    <xf numFmtId="0" fontId="78" fillId="33" borderId="38" xfId="0" applyNumberFormat="1" applyFont="1" applyFill="1" applyBorder="1" applyAlignment="1" applyProtection="1">
      <alignment horizontal="center"/>
      <protection locked="0"/>
    </xf>
    <xf numFmtId="0" fontId="78" fillId="0" borderId="38" xfId="1" applyNumberFormat="1" applyFont="1" applyBorder="1"/>
    <xf numFmtId="0" fontId="79" fillId="0" borderId="38" xfId="0" applyNumberFormat="1" applyFont="1" applyBorder="1" applyAlignment="1" applyProtection="1">
      <alignment horizontal="left" indent="2"/>
      <protection locked="0"/>
    </xf>
    <xf numFmtId="43" fontId="79" fillId="0" borderId="38" xfId="1" applyNumberFormat="1" applyFont="1" applyBorder="1" applyProtection="1">
      <protection locked="0"/>
    </xf>
    <xf numFmtId="0" fontId="79" fillId="0" borderId="39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169" fontId="78" fillId="0" borderId="52" xfId="0" applyNumberFormat="1" applyFont="1" applyBorder="1" applyAlignment="1" applyProtection="1">
      <alignment horizontal="right"/>
      <protection locked="0"/>
    </xf>
    <xf numFmtId="49" fontId="78" fillId="0" borderId="52" xfId="0" applyNumberFormat="1" applyFont="1" applyBorder="1" applyAlignment="1" applyProtection="1">
      <alignment horizontal="left"/>
      <protection locked="0"/>
    </xf>
    <xf numFmtId="165" fontId="79" fillId="0" borderId="52" xfId="1" applyFont="1" applyBorder="1" applyProtection="1">
      <protection locked="0"/>
    </xf>
    <xf numFmtId="0" fontId="79" fillId="0" borderId="52" xfId="0" applyFont="1" applyBorder="1" applyAlignment="1" applyProtection="1">
      <alignment horizontal="center"/>
      <protection locked="0"/>
    </xf>
    <xf numFmtId="165" fontId="80" fillId="0" borderId="0" xfId="1" applyFont="1"/>
    <xf numFmtId="165" fontId="83" fillId="0" borderId="0" xfId="0" applyNumberFormat="1" applyFont="1"/>
    <xf numFmtId="0" fontId="78" fillId="0" borderId="50" xfId="1" applyNumberFormat="1" applyFont="1" applyBorder="1" applyAlignment="1" applyProtection="1">
      <alignment horizontal="center"/>
      <protection locked="0"/>
    </xf>
    <xf numFmtId="49" fontId="78" fillId="0" borderId="50" xfId="0" applyNumberFormat="1" applyFont="1" applyBorder="1" applyAlignment="1" applyProtection="1">
      <alignment horizontal="left"/>
      <protection locked="0"/>
    </xf>
    <xf numFmtId="165" fontId="79" fillId="0" borderId="50" xfId="1" applyFont="1" applyBorder="1" applyProtection="1">
      <protection locked="0"/>
    </xf>
    <xf numFmtId="0" fontId="79" fillId="0" borderId="50" xfId="0" applyFont="1" applyBorder="1" applyAlignment="1" applyProtection="1">
      <alignment horizontal="center"/>
      <protection locked="0"/>
    </xf>
    <xf numFmtId="0" fontId="79" fillId="0" borderId="50" xfId="1" applyNumberFormat="1" applyFont="1" applyBorder="1" applyAlignment="1" applyProtection="1">
      <alignment horizontal="right"/>
      <protection locked="0"/>
    </xf>
    <xf numFmtId="49" fontId="79" fillId="0" borderId="50" xfId="0" applyNumberFormat="1" applyFont="1" applyBorder="1" applyAlignment="1" applyProtection="1">
      <alignment horizontal="left"/>
      <protection locked="0"/>
    </xf>
    <xf numFmtId="0" fontId="1" fillId="34" borderId="0" xfId="0" applyFont="1" applyFill="1"/>
    <xf numFmtId="2" fontId="79" fillId="0" borderId="38" xfId="0" applyNumberFormat="1" applyFont="1" applyBorder="1" applyAlignment="1" applyProtection="1">
      <alignment horizontal="right"/>
      <protection locked="0"/>
    </xf>
    <xf numFmtId="0" fontId="78" fillId="33" borderId="38" xfId="0" applyFont="1" applyFill="1" applyBorder="1" applyAlignment="1" applyProtection="1">
      <alignment horizontal="right"/>
      <protection locked="0"/>
    </xf>
    <xf numFmtId="49" fontId="79" fillId="0" borderId="38" xfId="0" applyNumberFormat="1" applyFont="1" applyFill="1" applyBorder="1" applyAlignment="1" applyProtection="1">
      <alignment horizontal="left"/>
      <protection locked="0"/>
    </xf>
    <xf numFmtId="0" fontId="82" fillId="0" borderId="0" xfId="0" applyFont="1"/>
    <xf numFmtId="49" fontId="1" fillId="0" borderId="0" xfId="0" applyNumberFormat="1" applyFont="1" applyAlignment="1">
      <alignment horizontal="center"/>
    </xf>
    <xf numFmtId="165" fontId="79" fillId="33" borderId="38" xfId="1" applyFont="1" applyFill="1" applyBorder="1" applyProtection="1">
      <protection locked="0"/>
    </xf>
    <xf numFmtId="169" fontId="1" fillId="0" borderId="0" xfId="0" applyNumberFormat="1" applyFont="1" applyAlignment="1">
      <alignment horizontal="right"/>
    </xf>
    <xf numFmtId="43" fontId="77" fillId="0" borderId="0" xfId="0" applyNumberFormat="1" applyFont="1"/>
    <xf numFmtId="0" fontId="77" fillId="0" borderId="0" xfId="0" applyFont="1" applyBorder="1"/>
    <xf numFmtId="0" fontId="85" fillId="0" borderId="34" xfId="31" applyFont="1" applyBorder="1" applyAlignment="1">
      <alignment horizontal="center"/>
    </xf>
    <xf numFmtId="0" fontId="85" fillId="0" borderId="35" xfId="31" applyFont="1" applyBorder="1" applyAlignment="1">
      <alignment horizontal="center"/>
    </xf>
    <xf numFmtId="0" fontId="86" fillId="0" borderId="34" xfId="0" applyFont="1" applyBorder="1"/>
    <xf numFmtId="0" fontId="86" fillId="0" borderId="35" xfId="0" applyFont="1" applyBorder="1"/>
    <xf numFmtId="0" fontId="84" fillId="0" borderId="34" xfId="31" applyFont="1" applyBorder="1"/>
    <xf numFmtId="0" fontId="77" fillId="0" borderId="0" xfId="0" applyFont="1" applyAlignment="1"/>
    <xf numFmtId="0" fontId="87" fillId="0" borderId="0" xfId="0" applyFont="1" applyAlignment="1">
      <alignment vertical="center"/>
    </xf>
    <xf numFmtId="0" fontId="86" fillId="0" borderId="34" xfId="0" applyFont="1" applyBorder="1" applyAlignment="1">
      <alignment horizontal="center"/>
    </xf>
    <xf numFmtId="0" fontId="86" fillId="0" borderId="35" xfId="0" applyFont="1" applyBorder="1" applyAlignment="1">
      <alignment horizontal="center"/>
    </xf>
    <xf numFmtId="0" fontId="86" fillId="0" borderId="0" xfId="0" applyFont="1" applyBorder="1" applyAlignment="1">
      <alignment horizontal="center"/>
    </xf>
    <xf numFmtId="0" fontId="79" fillId="0" borderId="0" xfId="31" applyFont="1" applyBorder="1" applyAlignment="1">
      <alignment horizontal="center"/>
    </xf>
    <xf numFmtId="0" fontId="86" fillId="0" borderId="0" xfId="0" applyFont="1" applyBorder="1"/>
    <xf numFmtId="0" fontId="84" fillId="0" borderId="0" xfId="31" applyFont="1" applyBorder="1" applyAlignment="1">
      <alignment horizontal="center"/>
    </xf>
    <xf numFmtId="0" fontId="85" fillId="0" borderId="0" xfId="31" applyFont="1" applyBorder="1" applyAlignment="1">
      <alignment horizontal="center"/>
    </xf>
    <xf numFmtId="0" fontId="84" fillId="0" borderId="0" xfId="31" applyFont="1" applyBorder="1"/>
    <xf numFmtId="166" fontId="85" fillId="0" borderId="0" xfId="31" applyNumberFormat="1" applyFont="1" applyBorder="1" applyAlignment="1">
      <alignment horizontal="center"/>
    </xf>
    <xf numFmtId="169" fontId="78" fillId="33" borderId="27" xfId="0" applyNumberFormat="1" applyFont="1" applyFill="1" applyBorder="1" applyProtection="1">
      <protection locked="0"/>
    </xf>
    <xf numFmtId="165" fontId="78" fillId="33" borderId="27" xfId="1" applyFont="1" applyFill="1" applyBorder="1" applyProtection="1">
      <protection locked="0"/>
    </xf>
    <xf numFmtId="0" fontId="80" fillId="0" borderId="10" xfId="0" applyFont="1" applyBorder="1"/>
    <xf numFmtId="0" fontId="2" fillId="0" borderId="0" xfId="0" applyFont="1" applyBorder="1"/>
    <xf numFmtId="0" fontId="80" fillId="0" borderId="0" xfId="0" applyFont="1" applyBorder="1"/>
    <xf numFmtId="15" fontId="2" fillId="0" borderId="0" xfId="0" applyNumberFormat="1" applyFont="1" applyBorder="1"/>
    <xf numFmtId="166" fontId="2" fillId="0" borderId="0" xfId="0" applyNumberFormat="1" applyFont="1" applyBorder="1"/>
    <xf numFmtId="0" fontId="79" fillId="0" borderId="50" xfId="0" applyNumberFormat="1" applyFont="1" applyBorder="1" applyAlignment="1" applyProtection="1">
      <alignment horizontal="center"/>
      <protection locked="0"/>
    </xf>
    <xf numFmtId="169" fontId="78" fillId="0" borderId="55" xfId="0" applyNumberFormat="1" applyFont="1" applyBorder="1" applyAlignment="1" applyProtection="1">
      <alignment horizontal="center"/>
      <protection locked="0"/>
    </xf>
    <xf numFmtId="49" fontId="81" fillId="0" borderId="55" xfId="0" applyNumberFormat="1" applyFont="1" applyBorder="1" applyAlignment="1" applyProtection="1">
      <alignment horizontal="center"/>
      <protection locked="0"/>
    </xf>
    <xf numFmtId="165" fontId="79" fillId="0" borderId="55" xfId="1" applyFont="1" applyBorder="1" applyProtection="1">
      <protection locked="0"/>
    </xf>
    <xf numFmtId="0" fontId="79" fillId="0" borderId="55" xfId="0" applyFont="1" applyBorder="1" applyAlignment="1" applyProtection="1">
      <alignment horizontal="center"/>
      <protection locked="0"/>
    </xf>
    <xf numFmtId="0" fontId="78" fillId="0" borderId="55" xfId="0" applyFont="1" applyBorder="1" applyAlignment="1" applyProtection="1">
      <alignment horizontal="center"/>
      <protection locked="0"/>
    </xf>
    <xf numFmtId="0" fontId="78" fillId="0" borderId="55" xfId="0" applyFont="1" applyBorder="1"/>
    <xf numFmtId="0" fontId="79" fillId="0" borderId="55" xfId="0" applyFont="1" applyBorder="1" applyAlignment="1" applyProtection="1">
      <alignment horizontal="right"/>
      <protection locked="0"/>
    </xf>
    <xf numFmtId="0" fontId="79" fillId="0" borderId="55" xfId="0" applyFont="1" applyBorder="1" applyAlignment="1">
      <alignment horizontal="left"/>
    </xf>
    <xf numFmtId="169" fontId="78" fillId="0" borderId="55" xfId="0" applyNumberFormat="1" applyFont="1" applyBorder="1" applyAlignment="1" applyProtection="1">
      <alignment horizontal="right"/>
      <protection locked="0"/>
    </xf>
    <xf numFmtId="49" fontId="78" fillId="0" borderId="55" xfId="0" applyNumberFormat="1" applyFont="1" applyBorder="1" applyProtection="1">
      <protection locked="0"/>
    </xf>
    <xf numFmtId="165" fontId="78" fillId="0" borderId="55" xfId="1" applyFont="1" applyBorder="1" applyProtection="1">
      <protection locked="0"/>
    </xf>
    <xf numFmtId="0" fontId="78" fillId="0" borderId="55" xfId="0" applyNumberFormat="1" applyFont="1" applyFill="1" applyBorder="1" applyAlignment="1" applyProtection="1">
      <alignment horizontal="center"/>
      <protection locked="0"/>
    </xf>
    <xf numFmtId="49" fontId="78" fillId="0" borderId="55" xfId="0" applyNumberFormat="1" applyFont="1" applyFill="1" applyBorder="1" applyAlignment="1" applyProtection="1">
      <alignment horizontal="left"/>
      <protection locked="0"/>
    </xf>
    <xf numFmtId="165" fontId="78" fillId="0" borderId="55" xfId="1" applyFont="1" applyFill="1" applyBorder="1" applyProtection="1">
      <protection locked="0"/>
    </xf>
    <xf numFmtId="0" fontId="78" fillId="0" borderId="55" xfId="0" applyFont="1" applyFill="1" applyBorder="1" applyAlignment="1" applyProtection="1">
      <alignment horizontal="center"/>
      <protection locked="0"/>
    </xf>
    <xf numFmtId="165" fontId="79" fillId="0" borderId="55" xfId="1" applyFont="1" applyFill="1" applyBorder="1" applyProtection="1">
      <protection locked="0"/>
    </xf>
    <xf numFmtId="0" fontId="80" fillId="0" borderId="56" xfId="0" applyFont="1" applyBorder="1"/>
    <xf numFmtId="0" fontId="80" fillId="0" borderId="56" xfId="0" applyFont="1" applyBorder="1" applyAlignment="1">
      <alignment horizontal="left"/>
    </xf>
    <xf numFmtId="0" fontId="78" fillId="0" borderId="0" xfId="6093" applyNumberFormat="1" applyFont="1" applyBorder="1"/>
    <xf numFmtId="165" fontId="78" fillId="0" borderId="0" xfId="6093" applyNumberFormat="1" applyFont="1" applyBorder="1"/>
    <xf numFmtId="165" fontId="78" fillId="0" borderId="0" xfId="6093" applyNumberFormat="1" applyFont="1" applyBorder="1" applyAlignment="1">
      <alignment horizontal="left" indent="1"/>
    </xf>
    <xf numFmtId="0" fontId="2" fillId="0" borderId="56" xfId="0" applyFont="1" applyBorder="1" applyAlignment="1">
      <alignment horizontal="left"/>
    </xf>
    <xf numFmtId="0" fontId="2" fillId="0" borderId="57" xfId="0" applyFont="1" applyBorder="1"/>
    <xf numFmtId="165" fontId="79" fillId="33" borderId="27" xfId="1" applyFont="1" applyFill="1" applyBorder="1" applyProtection="1">
      <protection locked="0"/>
    </xf>
    <xf numFmtId="165" fontId="78" fillId="33" borderId="38" xfId="40" applyNumberFormat="1" applyFont="1" applyFill="1" applyBorder="1"/>
    <xf numFmtId="165" fontId="78" fillId="33" borderId="38" xfId="1" applyFont="1" applyFill="1" applyBorder="1"/>
    <xf numFmtId="0" fontId="78" fillId="33" borderId="38" xfId="40" applyFont="1" applyFill="1" applyBorder="1"/>
    <xf numFmtId="0" fontId="78" fillId="33" borderId="38" xfId="40" applyFont="1" applyFill="1" applyBorder="1" applyAlignment="1">
      <alignment horizontal="center"/>
    </xf>
    <xf numFmtId="165" fontId="78" fillId="33" borderId="55" xfId="1" applyFont="1" applyFill="1" applyBorder="1" applyAlignment="1" applyProtection="1">
      <alignment horizontal="center" vertical="top"/>
      <protection hidden="1"/>
    </xf>
    <xf numFmtId="169" fontId="78" fillId="33" borderId="55" xfId="0" applyNumberFormat="1" applyFont="1" applyFill="1" applyBorder="1" applyProtection="1">
      <protection locked="0"/>
    </xf>
    <xf numFmtId="49" fontId="78" fillId="33" borderId="55" xfId="0" applyNumberFormat="1" applyFont="1" applyFill="1" applyBorder="1" applyAlignment="1" applyProtection="1">
      <alignment horizontal="center"/>
      <protection locked="0"/>
    </xf>
    <xf numFmtId="165" fontId="78" fillId="33" borderId="55" xfId="1" applyFont="1" applyFill="1" applyBorder="1" applyProtection="1">
      <protection locked="0"/>
    </xf>
    <xf numFmtId="0" fontId="78" fillId="33" borderId="55" xfId="0" applyFont="1" applyFill="1" applyBorder="1" applyAlignment="1" applyProtection="1">
      <alignment horizontal="center"/>
      <protection locked="0"/>
    </xf>
    <xf numFmtId="0" fontId="85" fillId="0" borderId="34" xfId="31" applyFont="1" applyBorder="1" applyAlignment="1">
      <alignment horizontal="center"/>
    </xf>
    <xf numFmtId="0" fontId="85" fillId="0" borderId="0" xfId="31" applyFont="1" applyBorder="1" applyAlignment="1">
      <alignment horizontal="center"/>
    </xf>
    <xf numFmtId="0" fontId="85" fillId="0" borderId="35" xfId="31" applyFont="1" applyBorder="1" applyAlignment="1">
      <alignment horizontal="center"/>
    </xf>
    <xf numFmtId="0" fontId="86" fillId="0" borderId="34" xfId="0" applyFont="1" applyBorder="1" applyAlignment="1">
      <alignment horizontal="center"/>
    </xf>
    <xf numFmtId="0" fontId="86" fillId="0" borderId="0" xfId="0" applyFont="1" applyBorder="1" applyAlignment="1">
      <alignment horizontal="center"/>
    </xf>
    <xf numFmtId="0" fontId="86" fillId="0" borderId="35" xfId="0" applyFont="1" applyBorder="1" applyAlignment="1">
      <alignment horizontal="center"/>
    </xf>
    <xf numFmtId="0" fontId="84" fillId="0" borderId="34" xfId="31" applyFont="1" applyBorder="1" applyAlignment="1">
      <alignment horizontal="center"/>
    </xf>
    <xf numFmtId="0" fontId="84" fillId="0" borderId="0" xfId="31" applyFont="1" applyBorder="1" applyAlignment="1">
      <alignment horizontal="center"/>
    </xf>
    <xf numFmtId="0" fontId="84" fillId="0" borderId="35" xfId="31" applyFont="1" applyBorder="1" applyAlignment="1">
      <alignment horizontal="center"/>
    </xf>
    <xf numFmtId="0" fontId="78" fillId="0" borderId="12" xfId="42" applyFont="1" applyBorder="1" applyAlignment="1">
      <alignment horizontal="center"/>
    </xf>
    <xf numFmtId="169" fontId="78" fillId="33" borderId="38" xfId="0" applyNumberFormat="1" applyFont="1" applyFill="1" applyBorder="1" applyAlignment="1" applyProtection="1">
      <alignment horizontal="center" vertical="center"/>
      <protection hidden="1"/>
    </xf>
    <xf numFmtId="49" fontId="78" fillId="33" borderId="38" xfId="0" applyNumberFormat="1" applyFont="1" applyFill="1" applyBorder="1" applyAlignment="1" applyProtection="1">
      <alignment horizontal="center" vertical="center"/>
      <protection hidden="1"/>
    </xf>
    <xf numFmtId="165" fontId="78" fillId="33" borderId="38" xfId="1" applyFont="1" applyFill="1" applyBorder="1" applyAlignment="1" applyProtection="1">
      <alignment horizontal="center" vertical="center"/>
      <protection hidden="1"/>
    </xf>
    <xf numFmtId="165" fontId="78" fillId="33" borderId="38" xfId="1" applyFont="1" applyFill="1" applyBorder="1" applyAlignment="1" applyProtection="1">
      <alignment horizontal="center" vertical="center" wrapText="1"/>
      <protection hidden="1"/>
    </xf>
    <xf numFmtId="0" fontId="78" fillId="33" borderId="38" xfId="40" applyFont="1" applyFill="1" applyBorder="1" applyAlignment="1">
      <alignment horizontal="center"/>
    </xf>
    <xf numFmtId="0" fontId="87" fillId="0" borderId="0" xfId="0" applyFont="1" applyAlignment="1">
      <alignment horizontal="center" vertical="center"/>
    </xf>
    <xf numFmtId="0" fontId="79" fillId="0" borderId="0" xfId="31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78" fillId="33" borderId="38" xfId="40" applyFont="1" applyFill="1" applyBorder="1" applyAlignment="1">
      <alignment horizontal="center" vertical="center"/>
    </xf>
    <xf numFmtId="49" fontId="78" fillId="33" borderId="28" xfId="0" applyNumberFormat="1" applyFont="1" applyFill="1" applyBorder="1" applyAlignment="1" applyProtection="1">
      <alignment horizontal="center"/>
      <protection locked="0"/>
    </xf>
    <xf numFmtId="49" fontId="78" fillId="33" borderId="11" xfId="0" applyNumberFormat="1" applyFont="1" applyFill="1" applyBorder="1" applyAlignment="1" applyProtection="1">
      <alignment horizontal="center"/>
      <protection locked="0"/>
    </xf>
    <xf numFmtId="49" fontId="78" fillId="33" borderId="29" xfId="0" applyNumberFormat="1" applyFont="1" applyFill="1" applyBorder="1" applyAlignment="1" applyProtection="1">
      <alignment horizontal="center"/>
      <protection locked="0"/>
    </xf>
    <xf numFmtId="169" fontId="78" fillId="33" borderId="2" xfId="0" applyNumberFormat="1" applyFont="1" applyFill="1" applyBorder="1" applyAlignment="1" applyProtection="1">
      <alignment horizontal="center" vertical="center"/>
      <protection hidden="1"/>
    </xf>
    <xf numFmtId="169" fontId="78" fillId="33" borderId="1" xfId="0" applyNumberFormat="1" applyFont="1" applyFill="1" applyBorder="1" applyAlignment="1" applyProtection="1">
      <alignment horizontal="center" vertical="center"/>
      <protection hidden="1"/>
    </xf>
    <xf numFmtId="49" fontId="78" fillId="33" borderId="2" xfId="0" applyNumberFormat="1" applyFont="1" applyFill="1" applyBorder="1" applyAlignment="1" applyProtection="1">
      <alignment horizontal="center" vertical="center"/>
      <protection hidden="1"/>
    </xf>
    <xf numFmtId="49" fontId="78" fillId="33" borderId="1" xfId="0" applyNumberFormat="1" applyFont="1" applyFill="1" applyBorder="1" applyAlignment="1" applyProtection="1">
      <alignment horizontal="center" vertical="center"/>
      <protection hidden="1"/>
    </xf>
    <xf numFmtId="165" fontId="78" fillId="33" borderId="51" xfId="1" applyFont="1" applyFill="1" applyBorder="1" applyAlignment="1" applyProtection="1">
      <alignment horizontal="center" vertical="center"/>
      <protection hidden="1"/>
    </xf>
    <xf numFmtId="165" fontId="78" fillId="33" borderId="2" xfId="1" applyFont="1" applyFill="1" applyBorder="1" applyAlignment="1" applyProtection="1">
      <alignment horizontal="center" vertical="center"/>
      <protection hidden="1"/>
    </xf>
    <xf numFmtId="165" fontId="78" fillId="33" borderId="2" xfId="1" applyFont="1" applyFill="1" applyBorder="1" applyAlignment="1" applyProtection="1">
      <alignment horizontal="center" vertical="center" wrapText="1"/>
      <protection hidden="1"/>
    </xf>
    <xf numFmtId="165" fontId="78" fillId="33" borderId="1" xfId="1" applyFont="1" applyFill="1" applyBorder="1" applyAlignment="1" applyProtection="1">
      <alignment horizontal="center" vertical="center" wrapText="1"/>
      <protection hidden="1"/>
    </xf>
    <xf numFmtId="169" fontId="80" fillId="0" borderId="39" xfId="0" applyNumberFormat="1" applyFont="1" applyBorder="1" applyAlignment="1">
      <alignment horizontal="center"/>
    </xf>
    <xf numFmtId="169" fontId="80" fillId="0" borderId="40" xfId="0" applyNumberFormat="1" applyFont="1" applyBorder="1" applyAlignment="1">
      <alignment horizontal="center"/>
    </xf>
    <xf numFmtId="169" fontId="80" fillId="0" borderId="41" xfId="0" applyNumberFormat="1" applyFont="1" applyBorder="1" applyAlignment="1">
      <alignment horizontal="center"/>
    </xf>
    <xf numFmtId="0" fontId="80" fillId="0" borderId="44" xfId="0" applyFont="1" applyBorder="1" applyAlignment="1">
      <alignment horizontal="center"/>
    </xf>
    <xf numFmtId="0" fontId="80" fillId="0" borderId="46" xfId="0" applyFont="1" applyBorder="1" applyAlignment="1">
      <alignment horizontal="center"/>
    </xf>
    <xf numFmtId="0" fontId="78" fillId="33" borderId="38" xfId="0" applyFont="1" applyFill="1" applyBorder="1" applyAlignment="1" applyProtection="1">
      <alignment horizontal="center" vertical="center"/>
      <protection hidden="1"/>
    </xf>
    <xf numFmtId="165" fontId="78" fillId="33" borderId="38" xfId="1" applyFont="1" applyFill="1" applyBorder="1" applyAlignment="1" applyProtection="1">
      <alignment horizontal="center" vertical="top"/>
      <protection hidden="1"/>
    </xf>
    <xf numFmtId="0" fontId="80" fillId="0" borderId="43" xfId="0" applyFont="1" applyBorder="1" applyAlignment="1">
      <alignment horizontal="center"/>
    </xf>
    <xf numFmtId="166" fontId="1" fillId="0" borderId="48" xfId="0" applyNumberFormat="1" applyFont="1" applyBorder="1" applyAlignment="1">
      <alignment horizontal="center"/>
    </xf>
    <xf numFmtId="169" fontId="80" fillId="0" borderId="58" xfId="0" applyNumberFormat="1" applyFont="1" applyBorder="1" applyAlignment="1">
      <alignment horizontal="center"/>
    </xf>
    <xf numFmtId="169" fontId="80" fillId="0" borderId="59" xfId="0" applyNumberFormat="1" applyFont="1" applyBorder="1" applyAlignment="1">
      <alignment horizontal="center"/>
    </xf>
    <xf numFmtId="169" fontId="80" fillId="0" borderId="60" xfId="0" applyNumberFormat="1" applyFont="1" applyBorder="1" applyAlignment="1">
      <alignment horizontal="center"/>
    </xf>
    <xf numFmtId="0" fontId="80" fillId="0" borderId="57" xfId="0" applyFont="1" applyBorder="1" applyAlignment="1">
      <alignment horizontal="center"/>
    </xf>
    <xf numFmtId="169" fontId="78" fillId="33" borderId="55" xfId="0" applyNumberFormat="1" applyFont="1" applyFill="1" applyBorder="1" applyAlignment="1" applyProtection="1">
      <alignment horizontal="center" vertical="center"/>
      <protection hidden="1"/>
    </xf>
    <xf numFmtId="49" fontId="78" fillId="33" borderId="55" xfId="0" applyNumberFormat="1" applyFont="1" applyFill="1" applyBorder="1" applyAlignment="1" applyProtection="1">
      <alignment horizontal="center" vertical="center"/>
      <protection hidden="1"/>
    </xf>
    <xf numFmtId="165" fontId="78" fillId="33" borderId="55" xfId="1" applyFont="1" applyFill="1" applyBorder="1" applyAlignment="1" applyProtection="1">
      <alignment horizontal="center" vertical="center"/>
      <protection hidden="1"/>
    </xf>
    <xf numFmtId="0" fontId="78" fillId="33" borderId="55" xfId="0" applyFont="1" applyFill="1" applyBorder="1" applyAlignment="1" applyProtection="1">
      <alignment horizontal="center" vertical="center"/>
      <protection hidden="1"/>
    </xf>
    <xf numFmtId="165" fontId="78" fillId="33" borderId="55" xfId="1" applyFont="1" applyFill="1" applyBorder="1" applyAlignment="1" applyProtection="1">
      <alignment horizontal="center" vertical="top"/>
      <protection hidden="1"/>
    </xf>
    <xf numFmtId="165" fontId="78" fillId="33" borderId="55" xfId="1" applyFont="1" applyFill="1" applyBorder="1" applyAlignment="1" applyProtection="1">
      <alignment horizontal="center" vertical="center" wrapText="1"/>
      <protection hidden="1"/>
    </xf>
    <xf numFmtId="0" fontId="1" fillId="0" borderId="10" xfId="0" applyFont="1" applyBorder="1"/>
  </cellXfs>
  <cellStyles count="6100">
    <cellStyle name="#/#/#" xfId="178"/>
    <cellStyle name="$.00" xfId="177"/>
    <cellStyle name="$0" xfId="174"/>
    <cellStyle name=",;F'KOIT[[WAAHK" xfId="68"/>
    <cellStyle name=",;F'KOIT[[WAAHK 10" xfId="171"/>
    <cellStyle name=",;F'KOIT[[WAAHK 11" xfId="5136"/>
    <cellStyle name=",;F'KOIT[[WAAHK 12" xfId="6024"/>
    <cellStyle name=",;F'KOIT[[WAAHK 13" xfId="6031"/>
    <cellStyle name=",;F'KOIT[[WAAHK 14" xfId="6042"/>
    <cellStyle name=",;F'KOIT[[WAAHK 15" xfId="6049"/>
    <cellStyle name=",;F'KOIT[[WAAHK 16" xfId="6059"/>
    <cellStyle name=",;F'KOIT[[WAAHK 17" xfId="6065"/>
    <cellStyle name=",;F'KOIT[[WAAHK 18" xfId="6068"/>
    <cellStyle name=",;F'KOIT[[WAAHK 19" xfId="6076"/>
    <cellStyle name=",;F'KOIT[[WAAHK 2" xfId="173"/>
    <cellStyle name=",;F'KOIT[[WAAHK 2 10" xfId="6067"/>
    <cellStyle name=",;F'KOIT[[WAAHK 2 11" xfId="6075"/>
    <cellStyle name=",;F'KOIT[[WAAHK 2 12" xfId="6078"/>
    <cellStyle name=",;F'KOIT[[WAAHK 2 13" xfId="6081"/>
    <cellStyle name=",;F'KOIT[[WAAHK 2 14" xfId="6083"/>
    <cellStyle name=",;F'KOIT[[WAAHK 2 2" xfId="170"/>
    <cellStyle name=",;F'KOIT[[WAAHK 2 3" xfId="5028"/>
    <cellStyle name=",;F'KOIT[[WAAHK 2 4" xfId="6023"/>
    <cellStyle name=",;F'KOIT[[WAAHK 2 5" xfId="6030"/>
    <cellStyle name=",;F'KOIT[[WAAHK 2 6" xfId="6041"/>
    <cellStyle name=",;F'KOIT[[WAAHK 2 7" xfId="6048"/>
    <cellStyle name=",;F'KOIT[[WAAHK 2 8" xfId="6058"/>
    <cellStyle name=",;F'KOIT[[WAAHK 2 9" xfId="6064"/>
    <cellStyle name=",;F'KOIT[[WAAHK 20" xfId="6079"/>
    <cellStyle name=",;F'KOIT[[WAAHK 21" xfId="6082"/>
    <cellStyle name=",;F'KOIT[[WAAHK 22" xfId="6084"/>
    <cellStyle name=",;F'KOIT[[WAAHK 3" xfId="167"/>
    <cellStyle name=",;F'KOIT[[WAAHK 4" xfId="166"/>
    <cellStyle name=",;F'KOIT[[WAAHK 5" xfId="163"/>
    <cellStyle name=",;F'KOIT[[WAAHK 6" xfId="162"/>
    <cellStyle name=",;F'KOIT[[WAAHK 7" xfId="159"/>
    <cellStyle name=",;F'KOIT[[WAAHK 8" xfId="158"/>
    <cellStyle name=",;F'KOIT[[WAAHK 9" xfId="155"/>
    <cellStyle name=".00" xfId="154"/>
    <cellStyle name="?? [0.00]_????" xfId="151"/>
    <cellStyle name="?? [0]_PERSONAL" xfId="69"/>
    <cellStyle name="??_x0011_?_x0010_?" xfId="148"/>
    <cellStyle name="???? [0.00]_????" xfId="70"/>
    <cellStyle name="??_x0011_?_x0010_? 10" xfId="145"/>
    <cellStyle name="??_x0011_?_x0010_? 11" xfId="144"/>
    <cellStyle name="??_x0011_?_x0010_? 12" xfId="142"/>
    <cellStyle name="??_x0011_?_x0010_? 13" xfId="141"/>
    <cellStyle name="??_x0011_?_x0010_? 14" xfId="140"/>
    <cellStyle name="??_x0011_?_x0010_? 15" xfId="139"/>
    <cellStyle name="??_x0011_?_x0010_? 16" xfId="138"/>
    <cellStyle name="??_x0011_?_x0010_? 17" xfId="137"/>
    <cellStyle name="??_x0011_?_x0010_? 18" xfId="136"/>
    <cellStyle name="??_x0011_?_x0010_? 19" xfId="135"/>
    <cellStyle name="??_x0011_?_x0010_? 2" xfId="134"/>
    <cellStyle name="??_x0011_?_x0010_? 20" xfId="133"/>
    <cellStyle name="??_x0011_?_x0010_? 21" xfId="132"/>
    <cellStyle name="??_x0011_?_x0010_? 22" xfId="131"/>
    <cellStyle name="??_x0011_?_x0010_? 23" xfId="130"/>
    <cellStyle name="??_x0011_?_x0010_? 24" xfId="129"/>
    <cellStyle name="??_x0011_?_x0010_? 25" xfId="128"/>
    <cellStyle name="??_x0011_?_x0010_? 26" xfId="127"/>
    <cellStyle name="??_x0011_?_x0010_? 27" xfId="126"/>
    <cellStyle name="??_x0011_?_x0010_? 28" xfId="125"/>
    <cellStyle name="??_x0011_?_x0010_? 29" xfId="124"/>
    <cellStyle name="??_x0011_?_x0010_? 3" xfId="123"/>
    <cellStyle name="??_x0011_?_x0010_? 30" xfId="143"/>
    <cellStyle name="??_x0011_?_x0010_? 31" xfId="146"/>
    <cellStyle name="??_x0011_?_x0010_? 32" xfId="147"/>
    <cellStyle name="??_x0011_?_x0010_? 33" xfId="149"/>
    <cellStyle name="??_x0011_?_x0010_? 34" xfId="150"/>
    <cellStyle name="??_x0011_?_x0010_? 35" xfId="152"/>
    <cellStyle name="??_x0011_?_x0010_? 4" xfId="153"/>
    <cellStyle name="??_x0011_?_x0010_? 5" xfId="156"/>
    <cellStyle name="??_x0011_?_x0010_? 6" xfId="157"/>
    <cellStyle name="??_x0011_?_x0010_? 7" xfId="160"/>
    <cellStyle name="??_x0011_?_x0010_? 8" xfId="161"/>
    <cellStyle name="??_x0011_?_x0010_? 9" xfId="164"/>
    <cellStyle name="??????[0]_PERSONAL" xfId="71"/>
    <cellStyle name="??????PERSONAL" xfId="72"/>
    <cellStyle name="?????[0]_PERSONAL" xfId="73"/>
    <cellStyle name="?????PERSONAL" xfId="74"/>
    <cellStyle name="?????PERSONAL 10" xfId="172"/>
    <cellStyle name="?????PERSONAL 11" xfId="175"/>
    <cellStyle name="?????PERSONAL 12" xfId="176"/>
    <cellStyle name="?????PERSONAL 13" xfId="179"/>
    <cellStyle name="?????PERSONAL 14" xfId="180"/>
    <cellStyle name="?????PERSONAL 15" xfId="182"/>
    <cellStyle name="?????PERSONAL 16" xfId="183"/>
    <cellStyle name="?????PERSONAL 17" xfId="184"/>
    <cellStyle name="?????PERSONAL 18" xfId="185"/>
    <cellStyle name="?????PERSONAL 19" xfId="186"/>
    <cellStyle name="?????PERSONAL 2" xfId="187"/>
    <cellStyle name="?????PERSONAL 2 10" xfId="188"/>
    <cellStyle name="?????PERSONAL 2 11" xfId="189"/>
    <cellStyle name="?????PERSONAL 2 12" xfId="190"/>
    <cellStyle name="?????PERSONAL 2 13" xfId="191"/>
    <cellStyle name="?????PERSONAL 2 14" xfId="192"/>
    <cellStyle name="?????PERSONAL 2 15" xfId="193"/>
    <cellStyle name="?????PERSONAL 2 16" xfId="194"/>
    <cellStyle name="?????PERSONAL 2 17" xfId="195"/>
    <cellStyle name="?????PERSONAL 2 18" xfId="196"/>
    <cellStyle name="?????PERSONAL 2 19" xfId="197"/>
    <cellStyle name="?????PERSONAL 2 2" xfId="198"/>
    <cellStyle name="?????PERSONAL 2 20" xfId="199"/>
    <cellStyle name="?????PERSONAL 2 21" xfId="200"/>
    <cellStyle name="?????PERSONAL 2 22" xfId="201"/>
    <cellStyle name="?????PERSONAL 2 23" xfId="202"/>
    <cellStyle name="?????PERSONAL 2 24" xfId="203"/>
    <cellStyle name="?????PERSONAL 2 25" xfId="204"/>
    <cellStyle name="?????PERSONAL 2 26" xfId="205"/>
    <cellStyle name="?????PERSONAL 2 27" xfId="206"/>
    <cellStyle name="?????PERSONAL 2 28" xfId="207"/>
    <cellStyle name="?????PERSONAL 2 29" xfId="208"/>
    <cellStyle name="?????PERSONAL 2 3" xfId="209"/>
    <cellStyle name="?????PERSONAL 2 30" xfId="210"/>
    <cellStyle name="?????PERSONAL 2 31" xfId="211"/>
    <cellStyle name="?????PERSONAL 2 32" xfId="212"/>
    <cellStyle name="?????PERSONAL 2 33" xfId="213"/>
    <cellStyle name="?????PERSONAL 2 34" xfId="214"/>
    <cellStyle name="?????PERSONAL 2 35" xfId="215"/>
    <cellStyle name="?????PERSONAL 2 4" xfId="216"/>
    <cellStyle name="?????PERSONAL 2 5" xfId="217"/>
    <cellStyle name="?????PERSONAL 2 6" xfId="218"/>
    <cellStyle name="?????PERSONAL 2 7" xfId="219"/>
    <cellStyle name="?????PERSONAL 2 8" xfId="220"/>
    <cellStyle name="?????PERSONAL 2 9" xfId="221"/>
    <cellStyle name="?????PERSONAL 20" xfId="222"/>
    <cellStyle name="?????PERSONAL 21" xfId="223"/>
    <cellStyle name="?????PERSONAL 22" xfId="224"/>
    <cellStyle name="?????PERSONAL 23" xfId="225"/>
    <cellStyle name="?????PERSONAL 24" xfId="226"/>
    <cellStyle name="?????PERSONAL 25" xfId="227"/>
    <cellStyle name="?????PERSONAL 26" xfId="228"/>
    <cellStyle name="?????PERSONAL 27" xfId="229"/>
    <cellStyle name="?????PERSONAL 28" xfId="230"/>
    <cellStyle name="?????PERSONAL 29" xfId="231"/>
    <cellStyle name="?????PERSONAL 3" xfId="232"/>
    <cellStyle name="?????PERSONAL 30" xfId="233"/>
    <cellStyle name="?????PERSONAL 31" xfId="234"/>
    <cellStyle name="?????PERSONAL 32" xfId="235"/>
    <cellStyle name="?????PERSONAL 33" xfId="236"/>
    <cellStyle name="?????PERSONAL 34" xfId="237"/>
    <cellStyle name="?????PERSONAL 35" xfId="238"/>
    <cellStyle name="?????PERSONAL 36" xfId="239"/>
    <cellStyle name="?????PERSONAL 37" xfId="240"/>
    <cellStyle name="?????PERSONAL 38" xfId="241"/>
    <cellStyle name="?????PERSONAL 4" xfId="242"/>
    <cellStyle name="?????PERSONAL 5" xfId="243"/>
    <cellStyle name="?????PERSONAL 6" xfId="244"/>
    <cellStyle name="?????PERSONAL 7" xfId="245"/>
    <cellStyle name="?????PERSONAL 8" xfId="246"/>
    <cellStyle name="?????PERSONAL 9" xfId="247"/>
    <cellStyle name="????_????" xfId="75"/>
    <cellStyle name="???[0]_PERSONAL" xfId="76"/>
    <cellStyle name="???_PERSONAL" xfId="77"/>
    <cellStyle name="??_??" xfId="78"/>
    <cellStyle name="?@??laroux" xfId="79"/>
    <cellStyle name="_111501portfolio" xfId="250"/>
    <cellStyle name="_111501portfolio 10" xfId="251"/>
    <cellStyle name="_111501portfolio 11" xfId="252"/>
    <cellStyle name="_111501portfolio 12" xfId="253"/>
    <cellStyle name="_111501portfolio 13" xfId="254"/>
    <cellStyle name="_111501portfolio 14" xfId="255"/>
    <cellStyle name="_111501portfolio 15" xfId="256"/>
    <cellStyle name="_111501portfolio 16" xfId="257"/>
    <cellStyle name="_111501portfolio 17" xfId="258"/>
    <cellStyle name="_111501portfolio 18" xfId="259"/>
    <cellStyle name="_111501portfolio 19" xfId="260"/>
    <cellStyle name="_111501portfolio 2" xfId="261"/>
    <cellStyle name="_111501portfolio 20" xfId="262"/>
    <cellStyle name="_111501portfolio 21" xfId="263"/>
    <cellStyle name="_111501portfolio 22" xfId="264"/>
    <cellStyle name="_111501portfolio 23" xfId="265"/>
    <cellStyle name="_111501portfolio 24" xfId="266"/>
    <cellStyle name="_111501portfolio 25" xfId="267"/>
    <cellStyle name="_111501portfolio 26" xfId="268"/>
    <cellStyle name="_111501portfolio 27" xfId="269"/>
    <cellStyle name="_111501portfolio 28" xfId="270"/>
    <cellStyle name="_111501portfolio 29" xfId="271"/>
    <cellStyle name="_111501portfolio 3" xfId="272"/>
    <cellStyle name="_111501portfolio 30" xfId="273"/>
    <cellStyle name="_111501portfolio 31" xfId="274"/>
    <cellStyle name="_111501portfolio 32" xfId="275"/>
    <cellStyle name="_111501portfolio 33" xfId="276"/>
    <cellStyle name="_111501portfolio 34" xfId="277"/>
    <cellStyle name="_111501portfolio 35" xfId="278"/>
    <cellStyle name="_111501portfolio 4" xfId="279"/>
    <cellStyle name="_111501portfolio 5" xfId="280"/>
    <cellStyle name="_111501portfolio 6" xfId="281"/>
    <cellStyle name="_111501portfolio 7" xfId="282"/>
    <cellStyle name="_111501portfolio 8" xfId="283"/>
    <cellStyle name="_111501portfolio 9" xfId="284"/>
    <cellStyle name="_All Other Lws Portfolio as of jan 15 xls" xfId="285"/>
    <cellStyle name="_All Other Lws Portfolio as of jan 15 xls 10" xfId="286"/>
    <cellStyle name="_All Other Lws Portfolio as of jan 15 xls 11" xfId="287"/>
    <cellStyle name="_All Other Lws Portfolio as of jan 15 xls 12" xfId="288"/>
    <cellStyle name="_All Other Lws Portfolio as of jan 15 xls 13" xfId="289"/>
    <cellStyle name="_All Other Lws Portfolio as of jan 15 xls 14" xfId="290"/>
    <cellStyle name="_All Other Lws Portfolio as of jan 15 xls 15" xfId="291"/>
    <cellStyle name="_All Other Lws Portfolio as of jan 15 xls 16" xfId="292"/>
    <cellStyle name="_All Other Lws Portfolio as of jan 15 xls 17" xfId="293"/>
    <cellStyle name="_All Other Lws Portfolio as of jan 15 xls 18" xfId="294"/>
    <cellStyle name="_All Other Lws Portfolio as of jan 15 xls 19" xfId="295"/>
    <cellStyle name="_All Other Lws Portfolio as of jan 15 xls 2" xfId="296"/>
    <cellStyle name="_All Other Lws Portfolio as of jan 15 xls 20" xfId="297"/>
    <cellStyle name="_All Other Lws Portfolio as of jan 15 xls 21" xfId="298"/>
    <cellStyle name="_All Other Lws Portfolio as of jan 15 xls 22" xfId="299"/>
    <cellStyle name="_All Other Lws Portfolio as of jan 15 xls 23" xfId="300"/>
    <cellStyle name="_All Other Lws Portfolio as of jan 15 xls 24" xfId="301"/>
    <cellStyle name="_All Other Lws Portfolio as of jan 15 xls 25" xfId="302"/>
    <cellStyle name="_All Other Lws Portfolio as of jan 15 xls 26" xfId="303"/>
    <cellStyle name="_All Other Lws Portfolio as of jan 15 xls 27" xfId="304"/>
    <cellStyle name="_All Other Lws Portfolio as of jan 15 xls 28" xfId="305"/>
    <cellStyle name="_All Other Lws Portfolio as of jan 15 xls 29" xfId="306"/>
    <cellStyle name="_All Other Lws Portfolio as of jan 15 xls 3" xfId="307"/>
    <cellStyle name="_All Other Lws Portfolio as of jan 15 xls 30" xfId="308"/>
    <cellStyle name="_All Other Lws Portfolio as of jan 15 xls 31" xfId="309"/>
    <cellStyle name="_All Other Lws Portfolio as of jan 15 xls 32" xfId="310"/>
    <cellStyle name="_All Other Lws Portfolio as of jan 15 xls 33" xfId="311"/>
    <cellStyle name="_All Other Lws Portfolio as of jan 15 xls 34" xfId="312"/>
    <cellStyle name="_All Other Lws Portfolio as of jan 15 xls 35" xfId="313"/>
    <cellStyle name="_All Other Lws Portfolio as of jan 15 xls 4" xfId="314"/>
    <cellStyle name="_All Other Lws Portfolio as of jan 15 xls 5" xfId="315"/>
    <cellStyle name="_All Other Lws Portfolio as of jan 15 xls 6" xfId="316"/>
    <cellStyle name="_All Other Lws Portfolio as of jan 15 xls 7" xfId="317"/>
    <cellStyle name="_All Other Lws Portfolio as of jan 15 xls 8" xfId="318"/>
    <cellStyle name="_All Other Lws Portfolio as of jan 15 xls 9" xfId="319"/>
    <cellStyle name="_AugPMtoCFOReconciliation" xfId="320"/>
    <cellStyle name="_AugPMtoCFOReconciliation 10" xfId="321"/>
    <cellStyle name="_AugPMtoCFOReconciliation 11" xfId="322"/>
    <cellStyle name="_AugPMtoCFOReconciliation 12" xfId="323"/>
    <cellStyle name="_AugPMtoCFOReconciliation 13" xfId="324"/>
    <cellStyle name="_AugPMtoCFOReconciliation 14" xfId="325"/>
    <cellStyle name="_AugPMtoCFOReconciliation 15" xfId="326"/>
    <cellStyle name="_AugPMtoCFOReconciliation 16" xfId="327"/>
    <cellStyle name="_AugPMtoCFOReconciliation 17" xfId="328"/>
    <cellStyle name="_AugPMtoCFOReconciliation 18" xfId="329"/>
    <cellStyle name="_AugPMtoCFOReconciliation 19" xfId="330"/>
    <cellStyle name="_AugPMtoCFOReconciliation 2" xfId="331"/>
    <cellStyle name="_AugPMtoCFOReconciliation 20" xfId="332"/>
    <cellStyle name="_AugPMtoCFOReconciliation 21" xfId="333"/>
    <cellStyle name="_AugPMtoCFOReconciliation 22" xfId="334"/>
    <cellStyle name="_AugPMtoCFOReconciliation 23" xfId="335"/>
    <cellStyle name="_AugPMtoCFOReconciliation 24" xfId="336"/>
    <cellStyle name="_AugPMtoCFOReconciliation 25" xfId="337"/>
    <cellStyle name="_AugPMtoCFOReconciliation 26" xfId="338"/>
    <cellStyle name="_AugPMtoCFOReconciliation 27" xfId="339"/>
    <cellStyle name="_AugPMtoCFOReconciliation 28" xfId="340"/>
    <cellStyle name="_AugPMtoCFOReconciliation 29" xfId="341"/>
    <cellStyle name="_AugPMtoCFOReconciliation 3" xfId="342"/>
    <cellStyle name="_AugPMtoCFOReconciliation 30" xfId="343"/>
    <cellStyle name="_AugPMtoCFOReconciliation 31" xfId="344"/>
    <cellStyle name="_AugPMtoCFOReconciliation 32" xfId="345"/>
    <cellStyle name="_AugPMtoCFOReconciliation 33" xfId="346"/>
    <cellStyle name="_AugPMtoCFOReconciliation 34" xfId="347"/>
    <cellStyle name="_AugPMtoCFOReconciliation 35" xfId="348"/>
    <cellStyle name="_AugPMtoCFOReconciliation 4" xfId="349"/>
    <cellStyle name="_AugPMtoCFOReconciliation 5" xfId="350"/>
    <cellStyle name="_AugPMtoCFOReconciliation 6" xfId="351"/>
    <cellStyle name="_AugPMtoCFOReconciliation 7" xfId="352"/>
    <cellStyle name="_AugPMtoCFOReconciliation 8" xfId="353"/>
    <cellStyle name="_AugPMtoCFOReconciliation 9" xfId="354"/>
    <cellStyle name="_Book1" xfId="355"/>
    <cellStyle name="_Book1 10" xfId="356"/>
    <cellStyle name="_Book1 11" xfId="357"/>
    <cellStyle name="_Book1 12" xfId="358"/>
    <cellStyle name="_Book1 13" xfId="359"/>
    <cellStyle name="_Book1 14" xfId="360"/>
    <cellStyle name="_Book1 15" xfId="361"/>
    <cellStyle name="_Book1 16" xfId="362"/>
    <cellStyle name="_Book1 17" xfId="363"/>
    <cellStyle name="_Book1 18" xfId="364"/>
    <cellStyle name="_Book1 19" xfId="365"/>
    <cellStyle name="_Book1 2" xfId="366"/>
    <cellStyle name="_Book1 20" xfId="367"/>
    <cellStyle name="_Book1 21" xfId="368"/>
    <cellStyle name="_Book1 22" xfId="369"/>
    <cellStyle name="_Book1 23" xfId="370"/>
    <cellStyle name="_Book1 24" xfId="371"/>
    <cellStyle name="_Book1 25" xfId="372"/>
    <cellStyle name="_Book1 26" xfId="373"/>
    <cellStyle name="_Book1 27" xfId="374"/>
    <cellStyle name="_Book1 28" xfId="375"/>
    <cellStyle name="_Book1 29" xfId="376"/>
    <cellStyle name="_Book1 3" xfId="377"/>
    <cellStyle name="_Book1 30" xfId="378"/>
    <cellStyle name="_Book1 31" xfId="379"/>
    <cellStyle name="_Book1 32" xfId="380"/>
    <cellStyle name="_Book1 33" xfId="381"/>
    <cellStyle name="_Book1 34" xfId="382"/>
    <cellStyle name="_Book1 35" xfId="383"/>
    <cellStyle name="_Book1 4" xfId="384"/>
    <cellStyle name="_Book1 5" xfId="385"/>
    <cellStyle name="_Book1 6" xfId="386"/>
    <cellStyle name="_Book1 7" xfId="387"/>
    <cellStyle name="_Book1 8" xfId="388"/>
    <cellStyle name="_Book1 9" xfId="389"/>
    <cellStyle name="_CCbyMo2002-2003" xfId="390"/>
    <cellStyle name="_CCbyMo2002-2003 10" xfId="391"/>
    <cellStyle name="_CCbyMo2002-2003 11" xfId="392"/>
    <cellStyle name="_CCbyMo2002-2003 12" xfId="393"/>
    <cellStyle name="_CCbyMo2002-2003 13" xfId="394"/>
    <cellStyle name="_CCbyMo2002-2003 14" xfId="395"/>
    <cellStyle name="_CCbyMo2002-2003 15" xfId="396"/>
    <cellStyle name="_CCbyMo2002-2003 16" xfId="397"/>
    <cellStyle name="_CCbyMo2002-2003 17" xfId="398"/>
    <cellStyle name="_CCbyMo2002-2003 18" xfId="399"/>
    <cellStyle name="_CCbyMo2002-2003 19" xfId="400"/>
    <cellStyle name="_CCbyMo2002-2003 2" xfId="401"/>
    <cellStyle name="_CCbyMo2002-2003 20" xfId="402"/>
    <cellStyle name="_CCbyMo2002-2003 21" xfId="403"/>
    <cellStyle name="_CCbyMo2002-2003 22" xfId="404"/>
    <cellStyle name="_CCbyMo2002-2003 23" xfId="405"/>
    <cellStyle name="_CCbyMo2002-2003 24" xfId="406"/>
    <cellStyle name="_CCbyMo2002-2003 25" xfId="407"/>
    <cellStyle name="_CCbyMo2002-2003 26" xfId="408"/>
    <cellStyle name="_CCbyMo2002-2003 27" xfId="409"/>
    <cellStyle name="_CCbyMo2002-2003 28" xfId="410"/>
    <cellStyle name="_CCbyMo2002-2003 29" xfId="411"/>
    <cellStyle name="_CCbyMo2002-2003 3" xfId="412"/>
    <cellStyle name="_CCbyMo2002-2003 30" xfId="413"/>
    <cellStyle name="_CCbyMo2002-2003 31" xfId="414"/>
    <cellStyle name="_CCbyMo2002-2003 32" xfId="415"/>
    <cellStyle name="_CCbyMo2002-2003 33" xfId="416"/>
    <cellStyle name="_CCbyMo2002-2003 34" xfId="417"/>
    <cellStyle name="_CCbyMo2002-2003 35" xfId="418"/>
    <cellStyle name="_CCbyMo2002-2003 4" xfId="419"/>
    <cellStyle name="_CCbyMo2002-2003 5" xfId="420"/>
    <cellStyle name="_CCbyMo2002-2003 6" xfId="421"/>
    <cellStyle name="_CCbyMo2002-2003 7" xfId="422"/>
    <cellStyle name="_CCbyMo2002-2003 8" xfId="423"/>
    <cellStyle name="_CCbyMo2002-2003 9" xfId="424"/>
    <cellStyle name="_CodeMatrix1-12-04" xfId="425"/>
    <cellStyle name="_CodeMatrix1-12-04 10" xfId="426"/>
    <cellStyle name="_CodeMatrix1-12-04 11" xfId="427"/>
    <cellStyle name="_CodeMatrix1-12-04 12" xfId="428"/>
    <cellStyle name="_CodeMatrix1-12-04 13" xfId="429"/>
    <cellStyle name="_CodeMatrix1-12-04 14" xfId="430"/>
    <cellStyle name="_CodeMatrix1-12-04 15" xfId="431"/>
    <cellStyle name="_CodeMatrix1-12-04 16" xfId="432"/>
    <cellStyle name="_CodeMatrix1-12-04 17" xfId="433"/>
    <cellStyle name="_CodeMatrix1-12-04 18" xfId="434"/>
    <cellStyle name="_CodeMatrix1-12-04 19" xfId="435"/>
    <cellStyle name="_CodeMatrix1-12-04 2" xfId="436"/>
    <cellStyle name="_CodeMatrix1-12-04 20" xfId="437"/>
    <cellStyle name="_CodeMatrix1-12-04 21" xfId="438"/>
    <cellStyle name="_CodeMatrix1-12-04 22" xfId="439"/>
    <cellStyle name="_CodeMatrix1-12-04 23" xfId="440"/>
    <cellStyle name="_CodeMatrix1-12-04 24" xfId="441"/>
    <cellStyle name="_CodeMatrix1-12-04 25" xfId="442"/>
    <cellStyle name="_CodeMatrix1-12-04 26" xfId="443"/>
    <cellStyle name="_CodeMatrix1-12-04 27" xfId="444"/>
    <cellStyle name="_CodeMatrix1-12-04 28" xfId="445"/>
    <cellStyle name="_CodeMatrix1-12-04 29" xfId="446"/>
    <cellStyle name="_CodeMatrix1-12-04 3" xfId="447"/>
    <cellStyle name="_CodeMatrix1-12-04 30" xfId="448"/>
    <cellStyle name="_CodeMatrix1-12-04 31" xfId="449"/>
    <cellStyle name="_CodeMatrix1-12-04 32" xfId="450"/>
    <cellStyle name="_CodeMatrix1-12-04 33" xfId="451"/>
    <cellStyle name="_CodeMatrix1-12-04 34" xfId="452"/>
    <cellStyle name="_CodeMatrix1-12-04 35" xfId="453"/>
    <cellStyle name="_CodeMatrix1-12-04 4" xfId="454"/>
    <cellStyle name="_CodeMatrix1-12-04 5" xfId="455"/>
    <cellStyle name="_CodeMatrix1-12-04 6" xfId="456"/>
    <cellStyle name="_CodeMatrix1-12-04 7" xfId="457"/>
    <cellStyle name="_CodeMatrix1-12-04 8" xfId="458"/>
    <cellStyle name="_CodeMatrix1-12-04 9" xfId="459"/>
    <cellStyle name="_CodeMatrix2-13-03" xfId="460"/>
    <cellStyle name="_CodeMatrix2-13-03 10" xfId="461"/>
    <cellStyle name="_CodeMatrix2-13-03 11" xfId="462"/>
    <cellStyle name="_CodeMatrix2-13-03 12" xfId="463"/>
    <cellStyle name="_CodeMatrix2-13-03 13" xfId="464"/>
    <cellStyle name="_CodeMatrix2-13-03 14" xfId="465"/>
    <cellStyle name="_CodeMatrix2-13-03 15" xfId="466"/>
    <cellStyle name="_CodeMatrix2-13-03 16" xfId="467"/>
    <cellStyle name="_CodeMatrix2-13-03 17" xfId="468"/>
    <cellStyle name="_CodeMatrix2-13-03 18" xfId="469"/>
    <cellStyle name="_CodeMatrix2-13-03 19" xfId="470"/>
    <cellStyle name="_CodeMatrix2-13-03 2" xfId="471"/>
    <cellStyle name="_CodeMatrix2-13-03 20" xfId="472"/>
    <cellStyle name="_CodeMatrix2-13-03 21" xfId="473"/>
    <cellStyle name="_CodeMatrix2-13-03 22" xfId="474"/>
    <cellStyle name="_CodeMatrix2-13-03 23" xfId="475"/>
    <cellStyle name="_CodeMatrix2-13-03 24" xfId="476"/>
    <cellStyle name="_CodeMatrix2-13-03 25" xfId="477"/>
    <cellStyle name="_CodeMatrix2-13-03 26" xfId="478"/>
    <cellStyle name="_CodeMatrix2-13-03 27" xfId="479"/>
    <cellStyle name="_CodeMatrix2-13-03 28" xfId="480"/>
    <cellStyle name="_CodeMatrix2-13-03 29" xfId="481"/>
    <cellStyle name="_CodeMatrix2-13-03 3" xfId="482"/>
    <cellStyle name="_CodeMatrix2-13-03 30" xfId="483"/>
    <cellStyle name="_CodeMatrix2-13-03 31" xfId="484"/>
    <cellStyle name="_CodeMatrix2-13-03 32" xfId="485"/>
    <cellStyle name="_CodeMatrix2-13-03 33" xfId="486"/>
    <cellStyle name="_CodeMatrix2-13-03 34" xfId="487"/>
    <cellStyle name="_CodeMatrix2-13-03 35" xfId="488"/>
    <cellStyle name="_CodeMatrix2-13-03 4" xfId="489"/>
    <cellStyle name="_CodeMatrix2-13-03 5" xfId="490"/>
    <cellStyle name="_CodeMatrix2-13-03 6" xfId="491"/>
    <cellStyle name="_CodeMatrix2-13-03 7" xfId="492"/>
    <cellStyle name="_CodeMatrix2-13-03 8" xfId="493"/>
    <cellStyle name="_CodeMatrix2-13-03 9" xfId="494"/>
    <cellStyle name="_CodeMatrix2-20-04" xfId="495"/>
    <cellStyle name="_CodeMatrix2-20-04 10" xfId="496"/>
    <cellStyle name="_CodeMatrix2-20-04 11" xfId="497"/>
    <cellStyle name="_CodeMatrix2-20-04 12" xfId="498"/>
    <cellStyle name="_CodeMatrix2-20-04 13" xfId="499"/>
    <cellStyle name="_CodeMatrix2-20-04 14" xfId="500"/>
    <cellStyle name="_CodeMatrix2-20-04 15" xfId="501"/>
    <cellStyle name="_CodeMatrix2-20-04 16" xfId="502"/>
    <cellStyle name="_CodeMatrix2-20-04 17" xfId="503"/>
    <cellStyle name="_CodeMatrix2-20-04 18" xfId="504"/>
    <cellStyle name="_CodeMatrix2-20-04 19" xfId="505"/>
    <cellStyle name="_CodeMatrix2-20-04 2" xfId="506"/>
    <cellStyle name="_CodeMatrix2-20-04 20" xfId="507"/>
    <cellStyle name="_CodeMatrix2-20-04 21" xfId="508"/>
    <cellStyle name="_CodeMatrix2-20-04 22" xfId="509"/>
    <cellStyle name="_CodeMatrix2-20-04 23" xfId="510"/>
    <cellStyle name="_CodeMatrix2-20-04 24" xfId="511"/>
    <cellStyle name="_CodeMatrix2-20-04 25" xfId="512"/>
    <cellStyle name="_CodeMatrix2-20-04 26" xfId="513"/>
    <cellStyle name="_CodeMatrix2-20-04 27" xfId="514"/>
    <cellStyle name="_CodeMatrix2-20-04 28" xfId="515"/>
    <cellStyle name="_CodeMatrix2-20-04 29" xfId="516"/>
    <cellStyle name="_CodeMatrix2-20-04 3" xfId="517"/>
    <cellStyle name="_CodeMatrix2-20-04 30" xfId="518"/>
    <cellStyle name="_CodeMatrix2-20-04 31" xfId="519"/>
    <cellStyle name="_CodeMatrix2-20-04 32" xfId="520"/>
    <cellStyle name="_CodeMatrix2-20-04 33" xfId="521"/>
    <cellStyle name="_CodeMatrix2-20-04 34" xfId="522"/>
    <cellStyle name="_CodeMatrix2-20-04 35" xfId="523"/>
    <cellStyle name="_CodeMatrix2-20-04 4" xfId="524"/>
    <cellStyle name="_CodeMatrix2-20-04 5" xfId="525"/>
    <cellStyle name="_CodeMatrix2-20-04 6" xfId="526"/>
    <cellStyle name="_CodeMatrix2-20-04 7" xfId="527"/>
    <cellStyle name="_CodeMatrix2-20-04 8" xfId="528"/>
    <cellStyle name="_CodeMatrix2-20-04 9" xfId="529"/>
    <cellStyle name="_CodeMatrix3-13-03" xfId="530"/>
    <cellStyle name="_CodeMatrix3-13-03 10" xfId="531"/>
    <cellStyle name="_CodeMatrix3-13-03 11" xfId="532"/>
    <cellStyle name="_CodeMatrix3-13-03 12" xfId="533"/>
    <cellStyle name="_CodeMatrix3-13-03 13" xfId="534"/>
    <cellStyle name="_CodeMatrix3-13-03 14" xfId="535"/>
    <cellStyle name="_CodeMatrix3-13-03 15" xfId="536"/>
    <cellStyle name="_CodeMatrix3-13-03 16" xfId="537"/>
    <cellStyle name="_CodeMatrix3-13-03 17" xfId="538"/>
    <cellStyle name="_CodeMatrix3-13-03 18" xfId="539"/>
    <cellStyle name="_CodeMatrix3-13-03 19" xfId="540"/>
    <cellStyle name="_CodeMatrix3-13-03 2" xfId="541"/>
    <cellStyle name="_CodeMatrix3-13-03 20" xfId="542"/>
    <cellStyle name="_CodeMatrix3-13-03 21" xfId="543"/>
    <cellStyle name="_CodeMatrix3-13-03 22" xfId="544"/>
    <cellStyle name="_CodeMatrix3-13-03 23" xfId="545"/>
    <cellStyle name="_CodeMatrix3-13-03 24" xfId="546"/>
    <cellStyle name="_CodeMatrix3-13-03 25" xfId="547"/>
    <cellStyle name="_CodeMatrix3-13-03 26" xfId="548"/>
    <cellStyle name="_CodeMatrix3-13-03 27" xfId="549"/>
    <cellStyle name="_CodeMatrix3-13-03 28" xfId="550"/>
    <cellStyle name="_CodeMatrix3-13-03 29" xfId="551"/>
    <cellStyle name="_CodeMatrix3-13-03 3" xfId="552"/>
    <cellStyle name="_CodeMatrix3-13-03 30" xfId="553"/>
    <cellStyle name="_CodeMatrix3-13-03 31" xfId="554"/>
    <cellStyle name="_CodeMatrix3-13-03 32" xfId="555"/>
    <cellStyle name="_CodeMatrix3-13-03 33" xfId="556"/>
    <cellStyle name="_CodeMatrix3-13-03 34" xfId="557"/>
    <cellStyle name="_CodeMatrix3-13-03 35" xfId="558"/>
    <cellStyle name="_CodeMatrix3-13-03 4" xfId="559"/>
    <cellStyle name="_CodeMatrix3-13-03 5" xfId="560"/>
    <cellStyle name="_CodeMatrix3-13-03 6" xfId="561"/>
    <cellStyle name="_CodeMatrix3-13-03 7" xfId="562"/>
    <cellStyle name="_CodeMatrix3-13-03 8" xfId="563"/>
    <cellStyle name="_CodeMatrix3-13-03 9" xfId="564"/>
    <cellStyle name="_CodeMatrix3-23-04" xfId="565"/>
    <cellStyle name="_CodeMatrix3-23-04 10" xfId="566"/>
    <cellStyle name="_CodeMatrix3-23-04 11" xfId="567"/>
    <cellStyle name="_CodeMatrix3-23-04 12" xfId="568"/>
    <cellStyle name="_CodeMatrix3-23-04 13" xfId="569"/>
    <cellStyle name="_CodeMatrix3-23-04 14" xfId="570"/>
    <cellStyle name="_CodeMatrix3-23-04 15" xfId="571"/>
    <cellStyle name="_CodeMatrix3-23-04 16" xfId="572"/>
    <cellStyle name="_CodeMatrix3-23-04 17" xfId="573"/>
    <cellStyle name="_CodeMatrix3-23-04 18" xfId="574"/>
    <cellStyle name="_CodeMatrix3-23-04 19" xfId="575"/>
    <cellStyle name="_CodeMatrix3-23-04 2" xfId="576"/>
    <cellStyle name="_CodeMatrix3-23-04 20" xfId="577"/>
    <cellStyle name="_CodeMatrix3-23-04 21" xfId="578"/>
    <cellStyle name="_CodeMatrix3-23-04 22" xfId="579"/>
    <cellStyle name="_CodeMatrix3-23-04 23" xfId="580"/>
    <cellStyle name="_CodeMatrix3-23-04 24" xfId="581"/>
    <cellStyle name="_CodeMatrix3-23-04 25" xfId="582"/>
    <cellStyle name="_CodeMatrix3-23-04 26" xfId="583"/>
    <cellStyle name="_CodeMatrix3-23-04 27" xfId="584"/>
    <cellStyle name="_CodeMatrix3-23-04 28" xfId="585"/>
    <cellStyle name="_CodeMatrix3-23-04 29" xfId="586"/>
    <cellStyle name="_CodeMatrix3-23-04 3" xfId="587"/>
    <cellStyle name="_CodeMatrix3-23-04 30" xfId="588"/>
    <cellStyle name="_CodeMatrix3-23-04 31" xfId="589"/>
    <cellStyle name="_CodeMatrix3-23-04 32" xfId="590"/>
    <cellStyle name="_CodeMatrix3-23-04 33" xfId="591"/>
    <cellStyle name="_CodeMatrix3-23-04 34" xfId="592"/>
    <cellStyle name="_CodeMatrix3-23-04 35" xfId="593"/>
    <cellStyle name="_CodeMatrix3-23-04 4" xfId="594"/>
    <cellStyle name="_CodeMatrix3-23-04 5" xfId="595"/>
    <cellStyle name="_CodeMatrix3-23-04 6" xfId="596"/>
    <cellStyle name="_CodeMatrix3-23-04 7" xfId="597"/>
    <cellStyle name="_CodeMatrix3-23-04 8" xfId="598"/>
    <cellStyle name="_CodeMatrix3-23-04 9" xfId="599"/>
    <cellStyle name="_CodeMatrix4-14-03" xfId="600"/>
    <cellStyle name="_CodeMatrix4-14-03 10" xfId="601"/>
    <cellStyle name="_CodeMatrix4-14-03 11" xfId="602"/>
    <cellStyle name="_CodeMatrix4-14-03 12" xfId="603"/>
    <cellStyle name="_CodeMatrix4-14-03 13" xfId="604"/>
    <cellStyle name="_CodeMatrix4-14-03 14" xfId="605"/>
    <cellStyle name="_CodeMatrix4-14-03 15" xfId="606"/>
    <cellStyle name="_CodeMatrix4-14-03 16" xfId="607"/>
    <cellStyle name="_CodeMatrix4-14-03 17" xfId="608"/>
    <cellStyle name="_CodeMatrix4-14-03 18" xfId="609"/>
    <cellStyle name="_CodeMatrix4-14-03 19" xfId="610"/>
    <cellStyle name="_CodeMatrix4-14-03 2" xfId="611"/>
    <cellStyle name="_CodeMatrix4-14-03 20" xfId="612"/>
    <cellStyle name="_CodeMatrix4-14-03 21" xfId="613"/>
    <cellStyle name="_CodeMatrix4-14-03 22" xfId="614"/>
    <cellStyle name="_CodeMatrix4-14-03 23" xfId="615"/>
    <cellStyle name="_CodeMatrix4-14-03 24" xfId="616"/>
    <cellStyle name="_CodeMatrix4-14-03 25" xfId="617"/>
    <cellStyle name="_CodeMatrix4-14-03 26" xfId="618"/>
    <cellStyle name="_CodeMatrix4-14-03 27" xfId="619"/>
    <cellStyle name="_CodeMatrix4-14-03 28" xfId="620"/>
    <cellStyle name="_CodeMatrix4-14-03 29" xfId="621"/>
    <cellStyle name="_CodeMatrix4-14-03 3" xfId="622"/>
    <cellStyle name="_CodeMatrix4-14-03 30" xfId="623"/>
    <cellStyle name="_CodeMatrix4-14-03 31" xfId="624"/>
    <cellStyle name="_CodeMatrix4-14-03 32" xfId="625"/>
    <cellStyle name="_CodeMatrix4-14-03 33" xfId="626"/>
    <cellStyle name="_CodeMatrix4-14-03 34" xfId="627"/>
    <cellStyle name="_CodeMatrix4-14-03 35" xfId="628"/>
    <cellStyle name="_CodeMatrix4-14-03 4" xfId="629"/>
    <cellStyle name="_CodeMatrix4-14-03 5" xfId="630"/>
    <cellStyle name="_CodeMatrix4-14-03 6" xfId="631"/>
    <cellStyle name="_CodeMatrix4-14-03 7" xfId="632"/>
    <cellStyle name="_CodeMatrix4-14-03 8" xfId="633"/>
    <cellStyle name="_CodeMatrix4-14-03 9" xfId="634"/>
    <cellStyle name="_CodeMatrix4-24-03" xfId="635"/>
    <cellStyle name="_CodeMatrix4-24-03 10" xfId="636"/>
    <cellStyle name="_CodeMatrix4-24-03 11" xfId="637"/>
    <cellStyle name="_CodeMatrix4-24-03 12" xfId="638"/>
    <cellStyle name="_CodeMatrix4-24-03 13" xfId="639"/>
    <cellStyle name="_CodeMatrix4-24-03 14" xfId="640"/>
    <cellStyle name="_CodeMatrix4-24-03 15" xfId="641"/>
    <cellStyle name="_CodeMatrix4-24-03 16" xfId="642"/>
    <cellStyle name="_CodeMatrix4-24-03 17" xfId="643"/>
    <cellStyle name="_CodeMatrix4-24-03 18" xfId="644"/>
    <cellStyle name="_CodeMatrix4-24-03 19" xfId="645"/>
    <cellStyle name="_CodeMatrix4-24-03 2" xfId="646"/>
    <cellStyle name="_CodeMatrix4-24-03 20" xfId="647"/>
    <cellStyle name="_CodeMatrix4-24-03 21" xfId="648"/>
    <cellStyle name="_CodeMatrix4-24-03 22" xfId="649"/>
    <cellStyle name="_CodeMatrix4-24-03 23" xfId="650"/>
    <cellStyle name="_CodeMatrix4-24-03 24" xfId="651"/>
    <cellStyle name="_CodeMatrix4-24-03 25" xfId="652"/>
    <cellStyle name="_CodeMatrix4-24-03 26" xfId="653"/>
    <cellStyle name="_CodeMatrix4-24-03 27" xfId="654"/>
    <cellStyle name="_CodeMatrix4-24-03 28" xfId="655"/>
    <cellStyle name="_CodeMatrix4-24-03 29" xfId="656"/>
    <cellStyle name="_CodeMatrix4-24-03 3" xfId="657"/>
    <cellStyle name="_CodeMatrix4-24-03 30" xfId="658"/>
    <cellStyle name="_CodeMatrix4-24-03 31" xfId="659"/>
    <cellStyle name="_CodeMatrix4-24-03 32" xfId="660"/>
    <cellStyle name="_CodeMatrix4-24-03 33" xfId="661"/>
    <cellStyle name="_CodeMatrix4-24-03 34" xfId="662"/>
    <cellStyle name="_CodeMatrix4-24-03 35" xfId="663"/>
    <cellStyle name="_CodeMatrix4-24-03 4" xfId="664"/>
    <cellStyle name="_CodeMatrix4-24-03 5" xfId="665"/>
    <cellStyle name="_CodeMatrix4-24-03 6" xfId="666"/>
    <cellStyle name="_CodeMatrix4-24-03 7" xfId="667"/>
    <cellStyle name="_CodeMatrix4-24-03 8" xfId="668"/>
    <cellStyle name="_CodeMatrix4-24-03 9" xfId="669"/>
    <cellStyle name="_CodeMatrix4-24-04" xfId="670"/>
    <cellStyle name="_CodeMatrix4-24-04 10" xfId="671"/>
    <cellStyle name="_CodeMatrix4-24-04 11" xfId="672"/>
    <cellStyle name="_CodeMatrix4-24-04 12" xfId="673"/>
    <cellStyle name="_CodeMatrix4-24-04 13" xfId="674"/>
    <cellStyle name="_CodeMatrix4-24-04 14" xfId="675"/>
    <cellStyle name="_CodeMatrix4-24-04 15" xfId="676"/>
    <cellStyle name="_CodeMatrix4-24-04 16" xfId="677"/>
    <cellStyle name="_CodeMatrix4-24-04 17" xfId="678"/>
    <cellStyle name="_CodeMatrix4-24-04 18" xfId="679"/>
    <cellStyle name="_CodeMatrix4-24-04 19" xfId="680"/>
    <cellStyle name="_CodeMatrix4-24-04 2" xfId="681"/>
    <cellStyle name="_CodeMatrix4-24-04 20" xfId="682"/>
    <cellStyle name="_CodeMatrix4-24-04 21" xfId="683"/>
    <cellStyle name="_CodeMatrix4-24-04 22" xfId="684"/>
    <cellStyle name="_CodeMatrix4-24-04 23" xfId="685"/>
    <cellStyle name="_CodeMatrix4-24-04 24" xfId="686"/>
    <cellStyle name="_CodeMatrix4-24-04 25" xfId="687"/>
    <cellStyle name="_CodeMatrix4-24-04 26" xfId="688"/>
    <cellStyle name="_CodeMatrix4-24-04 27" xfId="689"/>
    <cellStyle name="_CodeMatrix4-24-04 28" xfId="690"/>
    <cellStyle name="_CodeMatrix4-24-04 29" xfId="691"/>
    <cellStyle name="_CodeMatrix4-24-04 3" xfId="692"/>
    <cellStyle name="_CodeMatrix4-24-04 30" xfId="693"/>
    <cellStyle name="_CodeMatrix4-24-04 31" xfId="694"/>
    <cellStyle name="_CodeMatrix4-24-04 32" xfId="695"/>
    <cellStyle name="_CodeMatrix4-24-04 33" xfId="696"/>
    <cellStyle name="_CodeMatrix4-24-04 34" xfId="697"/>
    <cellStyle name="_CodeMatrix4-24-04 35" xfId="698"/>
    <cellStyle name="_CodeMatrix4-24-04 4" xfId="699"/>
    <cellStyle name="_CodeMatrix4-24-04 5" xfId="700"/>
    <cellStyle name="_CodeMatrix4-24-04 6" xfId="701"/>
    <cellStyle name="_CodeMatrix4-24-04 7" xfId="702"/>
    <cellStyle name="_CodeMatrix4-24-04 8" xfId="703"/>
    <cellStyle name="_CodeMatrix4-24-04 9" xfId="704"/>
    <cellStyle name="_CodeMatrix6-11-03" xfId="705"/>
    <cellStyle name="_CodeMatrix6-11-03 10" xfId="706"/>
    <cellStyle name="_CodeMatrix6-11-03 11" xfId="707"/>
    <cellStyle name="_CodeMatrix6-11-03 12" xfId="708"/>
    <cellStyle name="_CodeMatrix6-11-03 13" xfId="709"/>
    <cellStyle name="_CodeMatrix6-11-03 14" xfId="710"/>
    <cellStyle name="_CodeMatrix6-11-03 15" xfId="711"/>
    <cellStyle name="_CodeMatrix6-11-03 16" xfId="712"/>
    <cellStyle name="_CodeMatrix6-11-03 17" xfId="713"/>
    <cellStyle name="_CodeMatrix6-11-03 18" xfId="714"/>
    <cellStyle name="_CodeMatrix6-11-03 19" xfId="715"/>
    <cellStyle name="_CodeMatrix6-11-03 2" xfId="716"/>
    <cellStyle name="_CodeMatrix6-11-03 20" xfId="717"/>
    <cellStyle name="_CodeMatrix6-11-03 21" xfId="718"/>
    <cellStyle name="_CodeMatrix6-11-03 22" xfId="719"/>
    <cellStyle name="_CodeMatrix6-11-03 23" xfId="720"/>
    <cellStyle name="_CodeMatrix6-11-03 24" xfId="721"/>
    <cellStyle name="_CodeMatrix6-11-03 25" xfId="722"/>
    <cellStyle name="_CodeMatrix6-11-03 26" xfId="723"/>
    <cellStyle name="_CodeMatrix6-11-03 27" xfId="724"/>
    <cellStyle name="_CodeMatrix6-11-03 28" xfId="725"/>
    <cellStyle name="_CodeMatrix6-11-03 29" xfId="726"/>
    <cellStyle name="_CodeMatrix6-11-03 3" xfId="727"/>
    <cellStyle name="_CodeMatrix6-11-03 30" xfId="728"/>
    <cellStyle name="_CodeMatrix6-11-03 31" xfId="729"/>
    <cellStyle name="_CodeMatrix6-11-03 32" xfId="730"/>
    <cellStyle name="_CodeMatrix6-11-03 33" xfId="731"/>
    <cellStyle name="_CodeMatrix6-11-03 34" xfId="732"/>
    <cellStyle name="_CodeMatrix6-11-03 35" xfId="733"/>
    <cellStyle name="_CodeMatrix6-11-03 4" xfId="734"/>
    <cellStyle name="_CodeMatrix6-11-03 5" xfId="735"/>
    <cellStyle name="_CodeMatrix6-11-03 6" xfId="736"/>
    <cellStyle name="_CodeMatrix6-11-03 7" xfId="737"/>
    <cellStyle name="_CodeMatrix6-11-03 8" xfId="738"/>
    <cellStyle name="_CodeMatrix6-11-03 9" xfId="739"/>
    <cellStyle name="_CodeMatrix7-09-03" xfId="740"/>
    <cellStyle name="_CodeMatrix7-09-03 10" xfId="741"/>
    <cellStyle name="_CodeMatrix7-09-03 11" xfId="742"/>
    <cellStyle name="_CodeMatrix7-09-03 12" xfId="743"/>
    <cellStyle name="_CodeMatrix7-09-03 13" xfId="744"/>
    <cellStyle name="_CodeMatrix7-09-03 14" xfId="745"/>
    <cellStyle name="_CodeMatrix7-09-03 15" xfId="746"/>
    <cellStyle name="_CodeMatrix7-09-03 16" xfId="747"/>
    <cellStyle name="_CodeMatrix7-09-03 17" xfId="748"/>
    <cellStyle name="_CodeMatrix7-09-03 18" xfId="749"/>
    <cellStyle name="_CodeMatrix7-09-03 19" xfId="750"/>
    <cellStyle name="_CodeMatrix7-09-03 2" xfId="751"/>
    <cellStyle name="_CodeMatrix7-09-03 20" xfId="752"/>
    <cellStyle name="_CodeMatrix7-09-03 21" xfId="753"/>
    <cellStyle name="_CodeMatrix7-09-03 22" xfId="754"/>
    <cellStyle name="_CodeMatrix7-09-03 23" xfId="755"/>
    <cellStyle name="_CodeMatrix7-09-03 24" xfId="756"/>
    <cellStyle name="_CodeMatrix7-09-03 25" xfId="757"/>
    <cellStyle name="_CodeMatrix7-09-03 26" xfId="758"/>
    <cellStyle name="_CodeMatrix7-09-03 27" xfId="759"/>
    <cellStyle name="_CodeMatrix7-09-03 28" xfId="760"/>
    <cellStyle name="_CodeMatrix7-09-03 29" xfId="761"/>
    <cellStyle name="_CodeMatrix7-09-03 3" xfId="762"/>
    <cellStyle name="_CodeMatrix7-09-03 30" xfId="763"/>
    <cellStyle name="_CodeMatrix7-09-03 31" xfId="764"/>
    <cellStyle name="_CodeMatrix7-09-03 32" xfId="765"/>
    <cellStyle name="_CodeMatrix7-09-03 33" xfId="766"/>
    <cellStyle name="_CodeMatrix7-09-03 34" xfId="767"/>
    <cellStyle name="_CodeMatrix7-09-03 35" xfId="768"/>
    <cellStyle name="_CodeMatrix7-09-03 4" xfId="769"/>
    <cellStyle name="_CodeMatrix7-09-03 5" xfId="770"/>
    <cellStyle name="_CodeMatrix7-09-03 6" xfId="771"/>
    <cellStyle name="_CodeMatrix7-09-03 7" xfId="772"/>
    <cellStyle name="_CodeMatrix7-09-03 8" xfId="773"/>
    <cellStyle name="_CodeMatrix7-09-03 9" xfId="774"/>
    <cellStyle name="_Complete" xfId="775"/>
    <cellStyle name="_Complete 10" xfId="776"/>
    <cellStyle name="_Complete 11" xfId="777"/>
    <cellStyle name="_Complete 12" xfId="778"/>
    <cellStyle name="_Complete 13" xfId="779"/>
    <cellStyle name="_Complete 14" xfId="780"/>
    <cellStyle name="_Complete 15" xfId="781"/>
    <cellStyle name="_Complete 16" xfId="782"/>
    <cellStyle name="_Complete 17" xfId="783"/>
    <cellStyle name="_Complete 18" xfId="784"/>
    <cellStyle name="_Complete 19" xfId="785"/>
    <cellStyle name="_Complete 2" xfId="786"/>
    <cellStyle name="_Complete 20" xfId="787"/>
    <cellStyle name="_Complete 21" xfId="788"/>
    <cellStyle name="_Complete 22" xfId="789"/>
    <cellStyle name="_Complete 23" xfId="790"/>
    <cellStyle name="_Complete 24" xfId="791"/>
    <cellStyle name="_Complete 25" xfId="792"/>
    <cellStyle name="_Complete 26" xfId="793"/>
    <cellStyle name="_Complete 27" xfId="794"/>
    <cellStyle name="_Complete 28" xfId="795"/>
    <cellStyle name="_Complete 29" xfId="796"/>
    <cellStyle name="_Complete 3" xfId="797"/>
    <cellStyle name="_Complete 30" xfId="798"/>
    <cellStyle name="_Complete 31" xfId="799"/>
    <cellStyle name="_Complete 32" xfId="800"/>
    <cellStyle name="_Complete 33" xfId="801"/>
    <cellStyle name="_Complete 34" xfId="802"/>
    <cellStyle name="_Complete 35" xfId="803"/>
    <cellStyle name="_Complete 4" xfId="804"/>
    <cellStyle name="_Complete 5" xfId="805"/>
    <cellStyle name="_Complete 6" xfId="806"/>
    <cellStyle name="_Complete 7" xfId="807"/>
    <cellStyle name="_Complete 8" xfId="808"/>
    <cellStyle name="_Complete 9" xfId="809"/>
    <cellStyle name="_DA'd Codes" xfId="810"/>
    <cellStyle name="_DA'd Codes 10" xfId="811"/>
    <cellStyle name="_DA'd Codes 11" xfId="812"/>
    <cellStyle name="_DA'd Codes 12" xfId="813"/>
    <cellStyle name="_DA'd Codes 13" xfId="814"/>
    <cellStyle name="_DA'd Codes 14" xfId="815"/>
    <cellStyle name="_DA'd Codes 15" xfId="816"/>
    <cellStyle name="_DA'd Codes 16" xfId="817"/>
    <cellStyle name="_DA'd Codes 17" xfId="818"/>
    <cellStyle name="_DA'd Codes 18" xfId="819"/>
    <cellStyle name="_DA'd Codes 19" xfId="820"/>
    <cellStyle name="_DA'd Codes 2" xfId="821"/>
    <cellStyle name="_DA'd Codes 20" xfId="822"/>
    <cellStyle name="_DA'd Codes 21" xfId="823"/>
    <cellStyle name="_DA'd Codes 22" xfId="824"/>
    <cellStyle name="_DA'd Codes 23" xfId="825"/>
    <cellStyle name="_DA'd Codes 24" xfId="826"/>
    <cellStyle name="_DA'd Codes 25" xfId="827"/>
    <cellStyle name="_DA'd Codes 26" xfId="828"/>
    <cellStyle name="_DA'd Codes 27" xfId="829"/>
    <cellStyle name="_DA'd Codes 28" xfId="830"/>
    <cellStyle name="_DA'd Codes 29" xfId="831"/>
    <cellStyle name="_DA'd Codes 3" xfId="832"/>
    <cellStyle name="_DA'd Codes 30" xfId="833"/>
    <cellStyle name="_DA'd Codes 31" xfId="834"/>
    <cellStyle name="_DA'd Codes 32" xfId="835"/>
    <cellStyle name="_DA'd Codes 33" xfId="836"/>
    <cellStyle name="_DA'd Codes 34" xfId="837"/>
    <cellStyle name="_DA'd Codes 35" xfId="838"/>
    <cellStyle name="_DA'd Codes 4" xfId="839"/>
    <cellStyle name="_DA'd Codes 5" xfId="840"/>
    <cellStyle name="_DA'd Codes 6" xfId="841"/>
    <cellStyle name="_DA'd Codes 7" xfId="842"/>
    <cellStyle name="_DA'd Codes 8" xfId="843"/>
    <cellStyle name="_DA'd Codes 9" xfId="844"/>
    <cellStyle name="_December" xfId="845"/>
    <cellStyle name="_December 10" xfId="846"/>
    <cellStyle name="_December 11" xfId="847"/>
    <cellStyle name="_December 12" xfId="848"/>
    <cellStyle name="_December 13" xfId="849"/>
    <cellStyle name="_December 14" xfId="850"/>
    <cellStyle name="_December 15" xfId="851"/>
    <cellStyle name="_December 16" xfId="852"/>
    <cellStyle name="_December 17" xfId="853"/>
    <cellStyle name="_December 18" xfId="854"/>
    <cellStyle name="_December 19" xfId="855"/>
    <cellStyle name="_December 2" xfId="856"/>
    <cellStyle name="_December 20" xfId="857"/>
    <cellStyle name="_December 21" xfId="858"/>
    <cellStyle name="_December 22" xfId="859"/>
    <cellStyle name="_December 23" xfId="860"/>
    <cellStyle name="_December 24" xfId="861"/>
    <cellStyle name="_December 25" xfId="862"/>
    <cellStyle name="_December 26" xfId="863"/>
    <cellStyle name="_December 27" xfId="864"/>
    <cellStyle name="_December 28" xfId="865"/>
    <cellStyle name="_December 29" xfId="866"/>
    <cellStyle name="_December 3" xfId="867"/>
    <cellStyle name="_December 30" xfId="868"/>
    <cellStyle name="_December 31" xfId="869"/>
    <cellStyle name="_December 32" xfId="870"/>
    <cellStyle name="_December 33" xfId="871"/>
    <cellStyle name="_December 34" xfId="872"/>
    <cellStyle name="_December 35" xfId="873"/>
    <cellStyle name="_December 4" xfId="874"/>
    <cellStyle name="_December 5" xfId="875"/>
    <cellStyle name="_December 6" xfId="876"/>
    <cellStyle name="_December 7" xfId="877"/>
    <cellStyle name="_December 8" xfId="878"/>
    <cellStyle name="_December 9" xfId="879"/>
    <cellStyle name="_FebYTDbyCode" xfId="880"/>
    <cellStyle name="_FebYTDbyCode 10" xfId="881"/>
    <cellStyle name="_FebYTDbyCode 11" xfId="882"/>
    <cellStyle name="_FebYTDbyCode 12" xfId="883"/>
    <cellStyle name="_FebYTDbyCode 13" xfId="884"/>
    <cellStyle name="_FebYTDbyCode 14" xfId="885"/>
    <cellStyle name="_FebYTDbyCode 15" xfId="886"/>
    <cellStyle name="_FebYTDbyCode 16" xfId="887"/>
    <cellStyle name="_FebYTDbyCode 17" xfId="888"/>
    <cellStyle name="_FebYTDbyCode 18" xfId="889"/>
    <cellStyle name="_FebYTDbyCode 19" xfId="890"/>
    <cellStyle name="_FebYTDbyCode 2" xfId="891"/>
    <cellStyle name="_FebYTDbyCode 20" xfId="892"/>
    <cellStyle name="_FebYTDbyCode 21" xfId="893"/>
    <cellStyle name="_FebYTDbyCode 22" xfId="894"/>
    <cellStyle name="_FebYTDbyCode 23" xfId="895"/>
    <cellStyle name="_FebYTDbyCode 24" xfId="896"/>
    <cellStyle name="_FebYTDbyCode 25" xfId="897"/>
    <cellStyle name="_FebYTDbyCode 26" xfId="898"/>
    <cellStyle name="_FebYTDbyCode 27" xfId="899"/>
    <cellStyle name="_FebYTDbyCode 28" xfId="900"/>
    <cellStyle name="_FebYTDbyCode 29" xfId="901"/>
    <cellStyle name="_FebYTDbyCode 3" xfId="902"/>
    <cellStyle name="_FebYTDbyCode 30" xfId="903"/>
    <cellStyle name="_FebYTDbyCode 31" xfId="904"/>
    <cellStyle name="_FebYTDbyCode 32" xfId="905"/>
    <cellStyle name="_FebYTDbyCode 33" xfId="906"/>
    <cellStyle name="_FebYTDbyCode 34" xfId="907"/>
    <cellStyle name="_FebYTDbyCode 35" xfId="908"/>
    <cellStyle name="_FebYTDbyCode 4" xfId="909"/>
    <cellStyle name="_FebYTDbyCode 5" xfId="910"/>
    <cellStyle name="_FebYTDbyCode 6" xfId="911"/>
    <cellStyle name="_FebYTDbyCode 7" xfId="912"/>
    <cellStyle name="_FebYTDbyCode 8" xfId="913"/>
    <cellStyle name="_FebYTDbyCode 9" xfId="914"/>
    <cellStyle name="_go to mkt view 092302" xfId="915"/>
    <cellStyle name="_go to mkt view 092302 10" xfId="916"/>
    <cellStyle name="_go to mkt view 092302 11" xfId="917"/>
    <cellStyle name="_go to mkt view 092302 12" xfId="918"/>
    <cellStyle name="_go to mkt view 092302 13" xfId="919"/>
    <cellStyle name="_go to mkt view 092302 14" xfId="920"/>
    <cellStyle name="_go to mkt view 092302 15" xfId="921"/>
    <cellStyle name="_go to mkt view 092302 16" xfId="922"/>
    <cellStyle name="_go to mkt view 092302 17" xfId="923"/>
    <cellStyle name="_go to mkt view 092302 18" xfId="924"/>
    <cellStyle name="_go to mkt view 092302 19" xfId="925"/>
    <cellStyle name="_go to mkt view 092302 2" xfId="926"/>
    <cellStyle name="_go to mkt view 092302 20" xfId="927"/>
    <cellStyle name="_go to mkt view 092302 21" xfId="928"/>
    <cellStyle name="_go to mkt view 092302 22" xfId="929"/>
    <cellStyle name="_go to mkt view 092302 23" xfId="930"/>
    <cellStyle name="_go to mkt view 092302 24" xfId="931"/>
    <cellStyle name="_go to mkt view 092302 25" xfId="932"/>
    <cellStyle name="_go to mkt view 092302 26" xfId="933"/>
    <cellStyle name="_go to mkt view 092302 27" xfId="934"/>
    <cellStyle name="_go to mkt view 092302 28" xfId="935"/>
    <cellStyle name="_go to mkt view 092302 29" xfId="936"/>
    <cellStyle name="_go to mkt view 092302 3" xfId="937"/>
    <cellStyle name="_go to mkt view 092302 30" xfId="938"/>
    <cellStyle name="_go to mkt view 092302 31" xfId="939"/>
    <cellStyle name="_go to mkt view 092302 32" xfId="940"/>
    <cellStyle name="_go to mkt view 092302 33" xfId="941"/>
    <cellStyle name="_go to mkt view 092302 34" xfId="942"/>
    <cellStyle name="_go to mkt view 092302 35" xfId="943"/>
    <cellStyle name="_go to mkt view 092302 4" xfId="944"/>
    <cellStyle name="_go to mkt view 092302 5" xfId="945"/>
    <cellStyle name="_go to mkt view 092302 6" xfId="946"/>
    <cellStyle name="_go to mkt view 092302 7" xfId="947"/>
    <cellStyle name="_go to mkt view 092302 8" xfId="948"/>
    <cellStyle name="_go to mkt view 092302 9" xfId="949"/>
    <cellStyle name="_Infoblox Comcodes_Price Book format" xfId="950"/>
    <cellStyle name="_Januaryrevworksheet" xfId="951"/>
    <cellStyle name="_Januaryrevworksheet 10" xfId="952"/>
    <cellStyle name="_Januaryrevworksheet 11" xfId="953"/>
    <cellStyle name="_Januaryrevworksheet 12" xfId="954"/>
    <cellStyle name="_Januaryrevworksheet 13" xfId="955"/>
    <cellStyle name="_Januaryrevworksheet 14" xfId="956"/>
    <cellStyle name="_Januaryrevworksheet 15" xfId="957"/>
    <cellStyle name="_Januaryrevworksheet 16" xfId="958"/>
    <cellStyle name="_Januaryrevworksheet 17" xfId="959"/>
    <cellStyle name="_Januaryrevworksheet 18" xfId="960"/>
    <cellStyle name="_Januaryrevworksheet 19" xfId="961"/>
    <cellStyle name="_Januaryrevworksheet 2" xfId="962"/>
    <cellStyle name="_Januaryrevworksheet 20" xfId="963"/>
    <cellStyle name="_Januaryrevworksheet 21" xfId="964"/>
    <cellStyle name="_Januaryrevworksheet 22" xfId="965"/>
    <cellStyle name="_Januaryrevworksheet 23" xfId="966"/>
    <cellStyle name="_Januaryrevworksheet 24" xfId="967"/>
    <cellStyle name="_Januaryrevworksheet 25" xfId="968"/>
    <cellStyle name="_Januaryrevworksheet 26" xfId="969"/>
    <cellStyle name="_Januaryrevworksheet 27" xfId="970"/>
    <cellStyle name="_Januaryrevworksheet 28" xfId="971"/>
    <cellStyle name="_Januaryrevworksheet 29" xfId="972"/>
    <cellStyle name="_Januaryrevworksheet 3" xfId="973"/>
    <cellStyle name="_Januaryrevworksheet 30" xfId="974"/>
    <cellStyle name="_Januaryrevworksheet 31" xfId="975"/>
    <cellStyle name="_Januaryrevworksheet 32" xfId="976"/>
    <cellStyle name="_Januaryrevworksheet 33" xfId="977"/>
    <cellStyle name="_Januaryrevworksheet 34" xfId="978"/>
    <cellStyle name="_Januaryrevworksheet 35" xfId="979"/>
    <cellStyle name="_Januaryrevworksheet 4" xfId="980"/>
    <cellStyle name="_Januaryrevworksheet 5" xfId="981"/>
    <cellStyle name="_Januaryrevworksheet 6" xfId="982"/>
    <cellStyle name="_Januaryrevworksheet 7" xfId="983"/>
    <cellStyle name="_Januaryrevworksheet 8" xfId="984"/>
    <cellStyle name="_Januaryrevworksheet 9" xfId="985"/>
    <cellStyle name="_JanYTDCodeSum" xfId="986"/>
    <cellStyle name="_JanYTDCodeSum 10" xfId="987"/>
    <cellStyle name="_JanYTDCodeSum 11" xfId="988"/>
    <cellStyle name="_JanYTDCodeSum 12" xfId="989"/>
    <cellStyle name="_JanYTDCodeSum 13" xfId="990"/>
    <cellStyle name="_JanYTDCodeSum 14" xfId="991"/>
    <cellStyle name="_JanYTDCodeSum 15" xfId="992"/>
    <cellStyle name="_JanYTDCodeSum 16" xfId="993"/>
    <cellStyle name="_JanYTDCodeSum 17" xfId="994"/>
    <cellStyle name="_JanYTDCodeSum 18" xfId="995"/>
    <cellStyle name="_JanYTDCodeSum 19" xfId="996"/>
    <cellStyle name="_JanYTDCodeSum 2" xfId="997"/>
    <cellStyle name="_JanYTDCodeSum 20" xfId="998"/>
    <cellStyle name="_JanYTDCodeSum 21" xfId="999"/>
    <cellStyle name="_JanYTDCodeSum 22" xfId="1000"/>
    <cellStyle name="_JanYTDCodeSum 23" xfId="1001"/>
    <cellStyle name="_JanYTDCodeSum 24" xfId="1002"/>
    <cellStyle name="_JanYTDCodeSum 25" xfId="1003"/>
    <cellStyle name="_JanYTDCodeSum 26" xfId="1004"/>
    <cellStyle name="_JanYTDCodeSum 27" xfId="1005"/>
    <cellStyle name="_JanYTDCodeSum 28" xfId="1006"/>
    <cellStyle name="_JanYTDCodeSum 29" xfId="1007"/>
    <cellStyle name="_JanYTDCodeSum 3" xfId="1008"/>
    <cellStyle name="_JanYTDCodeSum 30" xfId="1009"/>
    <cellStyle name="_JanYTDCodeSum 31" xfId="1010"/>
    <cellStyle name="_JanYTDCodeSum 32" xfId="1011"/>
    <cellStyle name="_JanYTDCodeSum 33" xfId="1012"/>
    <cellStyle name="_JanYTDCodeSum 34" xfId="1013"/>
    <cellStyle name="_JanYTDCodeSum 35" xfId="1014"/>
    <cellStyle name="_JanYTDCodeSum 4" xfId="1015"/>
    <cellStyle name="_JanYTDCodeSum 5" xfId="1016"/>
    <cellStyle name="_JanYTDCodeSum 6" xfId="1017"/>
    <cellStyle name="_JanYTDCodeSum 7" xfId="1018"/>
    <cellStyle name="_JanYTDCodeSum 8" xfId="1019"/>
    <cellStyle name="_JanYTDCodeSum 9" xfId="1020"/>
    <cellStyle name="_Lws Portfolio -  Tss -Preliminary 1215" xfId="1021"/>
    <cellStyle name="_Lws Portfolio -  Tss -Preliminary 1215 10" xfId="1022"/>
    <cellStyle name="_Lws Portfolio -  Tss -Preliminary 1215 11" xfId="1023"/>
    <cellStyle name="_Lws Portfolio -  Tss -Preliminary 1215 12" xfId="1024"/>
    <cellStyle name="_Lws Portfolio -  Tss -Preliminary 1215 13" xfId="1025"/>
    <cellStyle name="_Lws Portfolio -  Tss -Preliminary 1215 14" xfId="1026"/>
    <cellStyle name="_Lws Portfolio -  Tss -Preliminary 1215 15" xfId="1027"/>
    <cellStyle name="_Lws Portfolio -  Tss -Preliminary 1215 16" xfId="1028"/>
    <cellStyle name="_Lws Portfolio -  Tss -Preliminary 1215 17" xfId="1029"/>
    <cellStyle name="_Lws Portfolio -  Tss -Preliminary 1215 18" xfId="1030"/>
    <cellStyle name="_Lws Portfolio -  Tss -Preliminary 1215 19" xfId="1031"/>
    <cellStyle name="_Lws Portfolio -  Tss -Preliminary 1215 2" xfId="1032"/>
    <cellStyle name="_Lws Portfolio -  Tss -Preliminary 1215 20" xfId="1033"/>
    <cellStyle name="_Lws Portfolio -  Tss -Preliminary 1215 21" xfId="1034"/>
    <cellStyle name="_Lws Portfolio -  Tss -Preliminary 1215 22" xfId="1035"/>
    <cellStyle name="_Lws Portfolio -  Tss -Preliminary 1215 23" xfId="1036"/>
    <cellStyle name="_Lws Portfolio -  Tss -Preliminary 1215 24" xfId="1037"/>
    <cellStyle name="_Lws Portfolio -  Tss -Preliminary 1215 25" xfId="1038"/>
    <cellStyle name="_Lws Portfolio -  Tss -Preliminary 1215 26" xfId="1039"/>
    <cellStyle name="_Lws Portfolio -  Tss -Preliminary 1215 27" xfId="1040"/>
    <cellStyle name="_Lws Portfolio -  Tss -Preliminary 1215 28" xfId="1041"/>
    <cellStyle name="_Lws Portfolio -  Tss -Preliminary 1215 29" xfId="1042"/>
    <cellStyle name="_Lws Portfolio -  Tss -Preliminary 1215 3" xfId="1043"/>
    <cellStyle name="_Lws Portfolio -  Tss -Preliminary 1215 30" xfId="1044"/>
    <cellStyle name="_Lws Portfolio -  Tss -Preliminary 1215 31" xfId="1045"/>
    <cellStyle name="_Lws Portfolio -  Tss -Preliminary 1215 32" xfId="1046"/>
    <cellStyle name="_Lws Portfolio -  Tss -Preliminary 1215 33" xfId="1047"/>
    <cellStyle name="_Lws Portfolio -  Tss -Preliminary 1215 34" xfId="1048"/>
    <cellStyle name="_Lws Portfolio -  Tss -Preliminary 1215 35" xfId="1049"/>
    <cellStyle name="_Lws Portfolio -  Tss -Preliminary 1215 4" xfId="1050"/>
    <cellStyle name="_Lws Portfolio -  Tss -Preliminary 1215 5" xfId="1051"/>
    <cellStyle name="_Lws Portfolio -  Tss -Preliminary 1215 6" xfId="1052"/>
    <cellStyle name="_Lws Portfolio -  Tss -Preliminary 1215 7" xfId="1053"/>
    <cellStyle name="_Lws Portfolio -  Tss -Preliminary 1215 8" xfId="1054"/>
    <cellStyle name="_Lws Portfolio -  Tss -Preliminary 1215 9" xfId="1055"/>
    <cellStyle name="_LWS Portfolio Comcode Alignment - Preliminary" xfId="1056"/>
    <cellStyle name="_LWS Portfolio Comcode Alignment - Preliminary 10" xfId="1057"/>
    <cellStyle name="_LWS Portfolio Comcode Alignment - Preliminary 11" xfId="1058"/>
    <cellStyle name="_LWS Portfolio Comcode Alignment - Preliminary 12" xfId="1059"/>
    <cellStyle name="_LWS Portfolio Comcode Alignment - Preliminary 13" xfId="1060"/>
    <cellStyle name="_LWS Portfolio Comcode Alignment - Preliminary 14" xfId="1061"/>
    <cellStyle name="_LWS Portfolio Comcode Alignment - Preliminary 15" xfId="1062"/>
    <cellStyle name="_LWS Portfolio Comcode Alignment - Preliminary 16" xfId="1063"/>
    <cellStyle name="_LWS Portfolio Comcode Alignment - Preliminary 17" xfId="1064"/>
    <cellStyle name="_LWS Portfolio Comcode Alignment - Preliminary 18" xfId="1065"/>
    <cellStyle name="_LWS Portfolio Comcode Alignment - Preliminary 19" xfId="1066"/>
    <cellStyle name="_LWS Portfolio Comcode Alignment - Preliminary 2" xfId="1067"/>
    <cellStyle name="_LWS Portfolio Comcode Alignment - Preliminary 20" xfId="1068"/>
    <cellStyle name="_LWS Portfolio Comcode Alignment - Preliminary 21" xfId="1069"/>
    <cellStyle name="_LWS Portfolio Comcode Alignment - Preliminary 22" xfId="1070"/>
    <cellStyle name="_LWS Portfolio Comcode Alignment - Preliminary 23" xfId="1071"/>
    <cellStyle name="_LWS Portfolio Comcode Alignment - Preliminary 24" xfId="1072"/>
    <cellStyle name="_LWS Portfolio Comcode Alignment - Preliminary 25" xfId="1073"/>
    <cellStyle name="_LWS Portfolio Comcode Alignment - Preliminary 26" xfId="1074"/>
    <cellStyle name="_LWS Portfolio Comcode Alignment - Preliminary 27" xfId="1075"/>
    <cellStyle name="_LWS Portfolio Comcode Alignment - Preliminary 28" xfId="1076"/>
    <cellStyle name="_LWS Portfolio Comcode Alignment - Preliminary 29" xfId="1077"/>
    <cellStyle name="_LWS Portfolio Comcode Alignment - Preliminary 3" xfId="1078"/>
    <cellStyle name="_LWS Portfolio Comcode Alignment - Preliminary 30" xfId="1079"/>
    <cellStyle name="_LWS Portfolio Comcode Alignment - Preliminary 31" xfId="1080"/>
    <cellStyle name="_LWS Portfolio Comcode Alignment - Preliminary 32" xfId="1081"/>
    <cellStyle name="_LWS Portfolio Comcode Alignment - Preliminary 33" xfId="1082"/>
    <cellStyle name="_LWS Portfolio Comcode Alignment - Preliminary 34" xfId="1083"/>
    <cellStyle name="_LWS Portfolio Comcode Alignment - Preliminary 35" xfId="1084"/>
    <cellStyle name="_LWS Portfolio Comcode Alignment - Preliminary 4" xfId="1085"/>
    <cellStyle name="_LWS Portfolio Comcode Alignment - Preliminary 5" xfId="1086"/>
    <cellStyle name="_LWS Portfolio Comcode Alignment - Preliminary 6" xfId="1087"/>
    <cellStyle name="_LWS Portfolio Comcode Alignment - Preliminary 7" xfId="1088"/>
    <cellStyle name="_LWS Portfolio Comcode Alignment - Preliminary 8" xfId="1089"/>
    <cellStyle name="_LWS Portfolio Comcode Alignment - Preliminary 9" xfId="1090"/>
    <cellStyle name="_LWS Portfolio Structure for FY 2003" xfId="1091"/>
    <cellStyle name="_LWS Portfolio Structure for FY 2003 10" xfId="1092"/>
    <cellStyle name="_LWS Portfolio Structure for FY 2003 11" xfId="1093"/>
    <cellStyle name="_LWS Portfolio Structure for FY 2003 12" xfId="1094"/>
    <cellStyle name="_LWS Portfolio Structure for FY 2003 13" xfId="1095"/>
    <cellStyle name="_LWS Portfolio Structure for FY 2003 14" xfId="1096"/>
    <cellStyle name="_LWS Portfolio Structure for FY 2003 15" xfId="1097"/>
    <cellStyle name="_LWS Portfolio Structure for FY 2003 16" xfId="1098"/>
    <cellStyle name="_LWS Portfolio Structure for FY 2003 17" xfId="1099"/>
    <cellStyle name="_LWS Portfolio Structure for FY 2003 18" xfId="1100"/>
    <cellStyle name="_LWS Portfolio Structure for FY 2003 19" xfId="1101"/>
    <cellStyle name="_LWS Portfolio Structure for FY 2003 2" xfId="1102"/>
    <cellStyle name="_LWS Portfolio Structure for FY 2003 20" xfId="1103"/>
    <cellStyle name="_LWS Portfolio Structure for FY 2003 21" xfId="1104"/>
    <cellStyle name="_LWS Portfolio Structure for FY 2003 22" xfId="1105"/>
    <cellStyle name="_LWS Portfolio Structure for FY 2003 23" xfId="1106"/>
    <cellStyle name="_LWS Portfolio Structure for FY 2003 24" xfId="1107"/>
    <cellStyle name="_LWS Portfolio Structure for FY 2003 25" xfId="1108"/>
    <cellStyle name="_LWS Portfolio Structure for FY 2003 26" xfId="1109"/>
    <cellStyle name="_LWS Portfolio Structure for FY 2003 27" xfId="1110"/>
    <cellStyle name="_LWS Portfolio Structure for FY 2003 28" xfId="1111"/>
    <cellStyle name="_LWS Portfolio Structure for FY 2003 29" xfId="1112"/>
    <cellStyle name="_LWS Portfolio Structure for FY 2003 3" xfId="1113"/>
    <cellStyle name="_LWS Portfolio Structure for FY 2003 30" xfId="1114"/>
    <cellStyle name="_LWS Portfolio Structure for FY 2003 31" xfId="1115"/>
    <cellStyle name="_LWS Portfolio Structure for FY 2003 32" xfId="1116"/>
    <cellStyle name="_LWS Portfolio Structure for FY 2003 33" xfId="1117"/>
    <cellStyle name="_LWS Portfolio Structure for FY 2003 34" xfId="1118"/>
    <cellStyle name="_LWS Portfolio Structure for FY 2003 35" xfId="1119"/>
    <cellStyle name="_LWS Portfolio Structure for FY 2003 4" xfId="1120"/>
    <cellStyle name="_LWS Portfolio Structure for FY 2003 5" xfId="1121"/>
    <cellStyle name="_LWS Portfolio Structure for FY 2003 6" xfId="1122"/>
    <cellStyle name="_LWS Portfolio Structure for FY 2003 7" xfId="1123"/>
    <cellStyle name="_LWS Portfolio Structure for FY 2003 8" xfId="1124"/>
    <cellStyle name="_LWS Portfolio Structure for FY 2003 9" xfId="1125"/>
    <cellStyle name="_Mayrev" xfId="1126"/>
    <cellStyle name="_Mayrev 10" xfId="1127"/>
    <cellStyle name="_Mayrev 11" xfId="1128"/>
    <cellStyle name="_Mayrev 12" xfId="1129"/>
    <cellStyle name="_Mayrev 13" xfId="1130"/>
    <cellStyle name="_Mayrev 14" xfId="1131"/>
    <cellStyle name="_Mayrev 15" xfId="1132"/>
    <cellStyle name="_Mayrev 16" xfId="1133"/>
    <cellStyle name="_Mayrev 17" xfId="1134"/>
    <cellStyle name="_Mayrev 18" xfId="1135"/>
    <cellStyle name="_Mayrev 19" xfId="1136"/>
    <cellStyle name="_Mayrev 2" xfId="1137"/>
    <cellStyle name="_Mayrev 20" xfId="1138"/>
    <cellStyle name="_Mayrev 21" xfId="1139"/>
    <cellStyle name="_Mayrev 22" xfId="1140"/>
    <cellStyle name="_Mayrev 23" xfId="1141"/>
    <cellStyle name="_Mayrev 24" xfId="1142"/>
    <cellStyle name="_Mayrev 25" xfId="1143"/>
    <cellStyle name="_Mayrev 26" xfId="1144"/>
    <cellStyle name="_Mayrev 27" xfId="1145"/>
    <cellStyle name="_Mayrev 28" xfId="1146"/>
    <cellStyle name="_Mayrev 29" xfId="1147"/>
    <cellStyle name="_Mayrev 3" xfId="1148"/>
    <cellStyle name="_Mayrev 30" xfId="1149"/>
    <cellStyle name="_Mayrev 31" xfId="1150"/>
    <cellStyle name="_Mayrev 32" xfId="1151"/>
    <cellStyle name="_Mayrev 33" xfId="1152"/>
    <cellStyle name="_Mayrev 34" xfId="1153"/>
    <cellStyle name="_Mayrev 35" xfId="1154"/>
    <cellStyle name="_Mayrev 4" xfId="1155"/>
    <cellStyle name="_Mayrev 5" xfId="1156"/>
    <cellStyle name="_Mayrev 6" xfId="1157"/>
    <cellStyle name="_Mayrev 7" xfId="1158"/>
    <cellStyle name="_Mayrev 8" xfId="1159"/>
    <cellStyle name="_Mayrev 9" xfId="1160"/>
    <cellStyle name="_MayrevWirelineRTS" xfId="1161"/>
    <cellStyle name="_MayrevWirelineRTS 10" xfId="1162"/>
    <cellStyle name="_MayrevWirelineRTS 11" xfId="1163"/>
    <cellStyle name="_MayrevWirelineRTS 12" xfId="1164"/>
    <cellStyle name="_MayrevWirelineRTS 13" xfId="1165"/>
    <cellStyle name="_MayrevWirelineRTS 14" xfId="1166"/>
    <cellStyle name="_MayrevWirelineRTS 15" xfId="1167"/>
    <cellStyle name="_MayrevWirelineRTS 16" xfId="1168"/>
    <cellStyle name="_MayrevWirelineRTS 17" xfId="1169"/>
    <cellStyle name="_MayrevWirelineRTS 18" xfId="1170"/>
    <cellStyle name="_MayrevWirelineRTS 19" xfId="1171"/>
    <cellStyle name="_MayrevWirelineRTS 2" xfId="1172"/>
    <cellStyle name="_MayrevWirelineRTS 20" xfId="1173"/>
    <cellStyle name="_MayrevWirelineRTS 21" xfId="1174"/>
    <cellStyle name="_MayrevWirelineRTS 22" xfId="1175"/>
    <cellStyle name="_MayrevWirelineRTS 23" xfId="1176"/>
    <cellStyle name="_MayrevWirelineRTS 24" xfId="1177"/>
    <cellStyle name="_MayrevWirelineRTS 25" xfId="1178"/>
    <cellStyle name="_MayrevWirelineRTS 26" xfId="1179"/>
    <cellStyle name="_MayrevWirelineRTS 27" xfId="1180"/>
    <cellStyle name="_MayrevWirelineRTS 28" xfId="1181"/>
    <cellStyle name="_MayrevWirelineRTS 29" xfId="1182"/>
    <cellStyle name="_MayrevWirelineRTS 3" xfId="1183"/>
    <cellStyle name="_MayrevWirelineRTS 30" xfId="1184"/>
    <cellStyle name="_MayrevWirelineRTS 31" xfId="1185"/>
    <cellStyle name="_MayrevWirelineRTS 32" xfId="1186"/>
    <cellStyle name="_MayrevWirelineRTS 33" xfId="1187"/>
    <cellStyle name="_MayrevWirelineRTS 34" xfId="1188"/>
    <cellStyle name="_MayrevWirelineRTS 35" xfId="1189"/>
    <cellStyle name="_MayrevWirelineRTS 4" xfId="1190"/>
    <cellStyle name="_MayrevWirelineRTS 5" xfId="1191"/>
    <cellStyle name="_MayrevWirelineRTS 6" xfId="1192"/>
    <cellStyle name="_MayrevWirelineRTS 7" xfId="1193"/>
    <cellStyle name="_MayrevWirelineRTS 8" xfId="1194"/>
    <cellStyle name="_MayrevWirelineRTS 9" xfId="1195"/>
    <cellStyle name="_n3k runIP Comcodes for Price Book" xfId="1196"/>
    <cellStyle name="_n3k runIP Comcodes for Price Book 10" xfId="1197"/>
    <cellStyle name="_n3k runIP Comcodes for Price Book 11" xfId="1198"/>
    <cellStyle name="_n3k runIP Comcodes for Price Book 12" xfId="1199"/>
    <cellStyle name="_n3k runIP Comcodes for Price Book 13" xfId="1200"/>
    <cellStyle name="_n3k runIP Comcodes for Price Book 14" xfId="1201"/>
    <cellStyle name="_n3k runIP Comcodes for Price Book 15" xfId="1202"/>
    <cellStyle name="_n3k runIP Comcodes for Price Book 16" xfId="1203"/>
    <cellStyle name="_n3k runIP Comcodes for Price Book 17" xfId="1204"/>
    <cellStyle name="_n3k runIP Comcodes for Price Book 18" xfId="1205"/>
    <cellStyle name="_n3k runIP Comcodes for Price Book 19" xfId="1206"/>
    <cellStyle name="_n3k runIP Comcodes for Price Book 2" xfId="1207"/>
    <cellStyle name="_n3k runIP Comcodes for Price Book 20" xfId="1208"/>
    <cellStyle name="_n3k runIP Comcodes for Price Book 21" xfId="1209"/>
    <cellStyle name="_n3k runIP Comcodes for Price Book 22" xfId="1210"/>
    <cellStyle name="_n3k runIP Comcodes for Price Book 23" xfId="1211"/>
    <cellStyle name="_n3k runIP Comcodes for Price Book 24" xfId="1212"/>
    <cellStyle name="_n3k runIP Comcodes for Price Book 25" xfId="1213"/>
    <cellStyle name="_n3k runIP Comcodes for Price Book 26" xfId="1214"/>
    <cellStyle name="_n3k runIP Comcodes for Price Book 27" xfId="1215"/>
    <cellStyle name="_n3k runIP Comcodes for Price Book 28" xfId="1216"/>
    <cellStyle name="_n3k runIP Comcodes for Price Book 29" xfId="1217"/>
    <cellStyle name="_n3k runIP Comcodes for Price Book 3" xfId="1218"/>
    <cellStyle name="_n3k runIP Comcodes for Price Book 30" xfId="1219"/>
    <cellStyle name="_n3k runIP Comcodes for Price Book 31" xfId="1220"/>
    <cellStyle name="_n3k runIP Comcodes for Price Book 32" xfId="1221"/>
    <cellStyle name="_n3k runIP Comcodes for Price Book 33" xfId="1222"/>
    <cellStyle name="_n3k runIP Comcodes for Price Book 34" xfId="1223"/>
    <cellStyle name="_n3k runIP Comcodes for Price Book 35" xfId="1224"/>
    <cellStyle name="_n3k runIP Comcodes for Price Book 4" xfId="1225"/>
    <cellStyle name="_n3k runIP Comcodes for Price Book 5" xfId="1226"/>
    <cellStyle name="_n3k runIP Comcodes for Price Book 6" xfId="1227"/>
    <cellStyle name="_n3k runIP Comcodes for Price Book 7" xfId="1228"/>
    <cellStyle name="_n3k runIP Comcodes for Price Book 8" xfId="1229"/>
    <cellStyle name="_n3k runIP Comcodes for Price Book 9" xfId="1230"/>
    <cellStyle name="_OPS analysis Prmry  2ndry Catg 04182003 Preliminary" xfId="1231"/>
    <cellStyle name="_OPS analysis Prmry  2ndry Catg 04182003 Preliminary 10" xfId="1232"/>
    <cellStyle name="_OPS analysis Prmry  2ndry Catg 04182003 Preliminary 11" xfId="1233"/>
    <cellStyle name="_OPS analysis Prmry  2ndry Catg 04182003 Preliminary 12" xfId="1234"/>
    <cellStyle name="_OPS analysis Prmry  2ndry Catg 04182003 Preliminary 13" xfId="1235"/>
    <cellStyle name="_OPS analysis Prmry  2ndry Catg 04182003 Preliminary 14" xfId="1236"/>
    <cellStyle name="_OPS analysis Prmry  2ndry Catg 04182003 Preliminary 15" xfId="1237"/>
    <cellStyle name="_OPS analysis Prmry  2ndry Catg 04182003 Preliminary 16" xfId="1238"/>
    <cellStyle name="_OPS analysis Prmry  2ndry Catg 04182003 Preliminary 17" xfId="1239"/>
    <cellStyle name="_OPS analysis Prmry  2ndry Catg 04182003 Preliminary 18" xfId="1240"/>
    <cellStyle name="_OPS analysis Prmry  2ndry Catg 04182003 Preliminary 19" xfId="1241"/>
    <cellStyle name="_OPS analysis Prmry  2ndry Catg 04182003 Preliminary 2" xfId="1242"/>
    <cellStyle name="_OPS analysis Prmry  2ndry Catg 04182003 Preliminary 20" xfId="1243"/>
    <cellStyle name="_OPS analysis Prmry  2ndry Catg 04182003 Preliminary 21" xfId="1244"/>
    <cellStyle name="_OPS analysis Prmry  2ndry Catg 04182003 Preliminary 22" xfId="1245"/>
    <cellStyle name="_OPS analysis Prmry  2ndry Catg 04182003 Preliminary 23" xfId="1246"/>
    <cellStyle name="_OPS analysis Prmry  2ndry Catg 04182003 Preliminary 24" xfId="1247"/>
    <cellStyle name="_OPS analysis Prmry  2ndry Catg 04182003 Preliminary 25" xfId="1248"/>
    <cellStyle name="_OPS analysis Prmry  2ndry Catg 04182003 Preliminary 26" xfId="1249"/>
    <cellStyle name="_OPS analysis Prmry  2ndry Catg 04182003 Preliminary 27" xfId="1250"/>
    <cellStyle name="_OPS analysis Prmry  2ndry Catg 04182003 Preliminary 28" xfId="1251"/>
    <cellStyle name="_OPS analysis Prmry  2ndry Catg 04182003 Preliminary 29" xfId="1252"/>
    <cellStyle name="_OPS analysis Prmry  2ndry Catg 04182003 Preliminary 3" xfId="1253"/>
    <cellStyle name="_OPS analysis Prmry  2ndry Catg 04182003 Preliminary 30" xfId="1254"/>
    <cellStyle name="_OPS analysis Prmry  2ndry Catg 04182003 Preliminary 31" xfId="1255"/>
    <cellStyle name="_OPS analysis Prmry  2ndry Catg 04182003 Preliminary 32" xfId="1256"/>
    <cellStyle name="_OPS analysis Prmry  2ndry Catg 04182003 Preliminary 33" xfId="1257"/>
    <cellStyle name="_OPS analysis Prmry  2ndry Catg 04182003 Preliminary 34" xfId="1258"/>
    <cellStyle name="_OPS analysis Prmry  2ndry Catg 04182003 Preliminary 35" xfId="1259"/>
    <cellStyle name="_OPS analysis Prmry  2ndry Catg 04182003 Preliminary 4" xfId="1260"/>
    <cellStyle name="_OPS analysis Prmry  2ndry Catg 04182003 Preliminary 5" xfId="1261"/>
    <cellStyle name="_OPS analysis Prmry  2ndry Catg 04182003 Preliminary 6" xfId="1262"/>
    <cellStyle name="_OPS analysis Prmry  2ndry Catg 04182003 Preliminary 7" xfId="1263"/>
    <cellStyle name="_OPS analysis Prmry  2ndry Catg 04182003 Preliminary 8" xfId="1264"/>
    <cellStyle name="_OPS analysis Prmry  2ndry Catg 04182003 Preliminary 9" xfId="1265"/>
    <cellStyle name="_Portfolio Structure svc products 090502 for Kathy" xfId="1266"/>
    <cellStyle name="_Portfolio Structure svc products 090502 for Kathy 10" xfId="1267"/>
    <cellStyle name="_Portfolio Structure svc products 090502 for Kathy 11" xfId="1268"/>
    <cellStyle name="_Portfolio Structure svc products 090502 for Kathy 12" xfId="1269"/>
    <cellStyle name="_Portfolio Structure svc products 090502 for Kathy 13" xfId="1270"/>
    <cellStyle name="_Portfolio Structure svc products 090502 for Kathy 14" xfId="1271"/>
    <cellStyle name="_Portfolio Structure svc products 090502 for Kathy 15" xfId="1272"/>
    <cellStyle name="_Portfolio Structure svc products 090502 for Kathy 16" xfId="1273"/>
    <cellStyle name="_Portfolio Structure svc products 090502 for Kathy 17" xfId="1274"/>
    <cellStyle name="_Portfolio Structure svc products 090502 for Kathy 18" xfId="1275"/>
    <cellStyle name="_Portfolio Structure svc products 090502 for Kathy 19" xfId="1276"/>
    <cellStyle name="_Portfolio Structure svc products 090502 for Kathy 2" xfId="1277"/>
    <cellStyle name="_Portfolio Structure svc products 090502 for Kathy 20" xfId="1278"/>
    <cellStyle name="_Portfolio Structure svc products 090502 for Kathy 21" xfId="1279"/>
    <cellStyle name="_Portfolio Structure svc products 090502 for Kathy 22" xfId="1280"/>
    <cellStyle name="_Portfolio Structure svc products 090502 for Kathy 23" xfId="1281"/>
    <cellStyle name="_Portfolio Structure svc products 090502 for Kathy 24" xfId="1282"/>
    <cellStyle name="_Portfolio Structure svc products 090502 for Kathy 25" xfId="1283"/>
    <cellStyle name="_Portfolio Structure svc products 090502 for Kathy 26" xfId="1284"/>
    <cellStyle name="_Portfolio Structure svc products 090502 for Kathy 27" xfId="1285"/>
    <cellStyle name="_Portfolio Structure svc products 090502 for Kathy 28" xfId="1286"/>
    <cellStyle name="_Portfolio Structure svc products 090502 for Kathy 29" xfId="1287"/>
    <cellStyle name="_Portfolio Structure svc products 090502 for Kathy 3" xfId="1288"/>
    <cellStyle name="_Portfolio Structure svc products 090502 for Kathy 30" xfId="1289"/>
    <cellStyle name="_Portfolio Structure svc products 090502 for Kathy 31" xfId="1290"/>
    <cellStyle name="_Portfolio Structure svc products 090502 for Kathy 32" xfId="1291"/>
    <cellStyle name="_Portfolio Structure svc products 090502 for Kathy 33" xfId="1292"/>
    <cellStyle name="_Portfolio Structure svc products 090502 for Kathy 34" xfId="1293"/>
    <cellStyle name="_Portfolio Structure svc products 090502 for Kathy 35" xfId="1294"/>
    <cellStyle name="_Portfolio Structure svc products 090502 for Kathy 4" xfId="1295"/>
    <cellStyle name="_Portfolio Structure svc products 090502 for Kathy 5" xfId="1296"/>
    <cellStyle name="_Portfolio Structure svc products 090502 for Kathy 6" xfId="1297"/>
    <cellStyle name="_Portfolio Structure svc products 090502 for Kathy 7" xfId="1298"/>
    <cellStyle name="_Portfolio Structure svc products 090502 for Kathy 8" xfId="1299"/>
    <cellStyle name="_Portfolio Structure svc products 090502 for Kathy 9" xfId="1300"/>
    <cellStyle name="_Q2 Mtnce MJE" xfId="1301"/>
    <cellStyle name="_Q2 Mtnce MJE 10" xfId="1302"/>
    <cellStyle name="_Q2 Mtnce MJE 11" xfId="1303"/>
    <cellStyle name="_Q2 Mtnce MJE 12" xfId="1304"/>
    <cellStyle name="_Q2 Mtnce MJE 13" xfId="1305"/>
    <cellStyle name="_Q2 Mtnce MJE 14" xfId="1306"/>
    <cellStyle name="_Q2 Mtnce MJE 15" xfId="1307"/>
    <cellStyle name="_Q2 Mtnce MJE 16" xfId="1308"/>
    <cellStyle name="_Q2 Mtnce MJE 17" xfId="1309"/>
    <cellStyle name="_Q2 Mtnce MJE 18" xfId="1310"/>
    <cellStyle name="_Q2 Mtnce MJE 19" xfId="1311"/>
    <cellStyle name="_Q2 Mtnce MJE 2" xfId="1312"/>
    <cellStyle name="_Q2 Mtnce MJE 20" xfId="1313"/>
    <cellStyle name="_Q2 Mtnce MJE 21" xfId="1314"/>
    <cellStyle name="_Q2 Mtnce MJE 22" xfId="1315"/>
    <cellStyle name="_Q2 Mtnce MJE 23" xfId="1316"/>
    <cellStyle name="_Q2 Mtnce MJE 24" xfId="1317"/>
    <cellStyle name="_Q2 Mtnce MJE 25" xfId="1318"/>
    <cellStyle name="_Q2 Mtnce MJE 26" xfId="1319"/>
    <cellStyle name="_Q2 Mtnce MJE 27" xfId="1320"/>
    <cellStyle name="_Q2 Mtnce MJE 28" xfId="1321"/>
    <cellStyle name="_Q2 Mtnce MJE 29" xfId="1322"/>
    <cellStyle name="_Q2 Mtnce MJE 3" xfId="1323"/>
    <cellStyle name="_Q2 Mtnce MJE 30" xfId="1324"/>
    <cellStyle name="_Q2 Mtnce MJE 31" xfId="1325"/>
    <cellStyle name="_Q2 Mtnce MJE 32" xfId="1326"/>
    <cellStyle name="_Q2 Mtnce MJE 33" xfId="1327"/>
    <cellStyle name="_Q2 Mtnce MJE 34" xfId="1328"/>
    <cellStyle name="_Q2 Mtnce MJE 35" xfId="1329"/>
    <cellStyle name="_Q2 Mtnce MJE 4" xfId="1330"/>
    <cellStyle name="_Q2 Mtnce MJE 5" xfId="1331"/>
    <cellStyle name="_Q2 Mtnce MJE 6" xfId="1332"/>
    <cellStyle name="_Q2 Mtnce MJE 7" xfId="1333"/>
    <cellStyle name="_Q2 Mtnce MJE 8" xfId="1334"/>
    <cellStyle name="_Q2 Mtnce MJE 9" xfId="1335"/>
    <cellStyle name="_revbyoffer_Dec" xfId="1336"/>
    <cellStyle name="_revbyoffer_Dec 10" xfId="1337"/>
    <cellStyle name="_revbyoffer_Dec 11" xfId="1338"/>
    <cellStyle name="_revbyoffer_Dec 12" xfId="1339"/>
    <cellStyle name="_revbyoffer_Dec 13" xfId="1340"/>
    <cellStyle name="_revbyoffer_Dec 14" xfId="1341"/>
    <cellStyle name="_revbyoffer_Dec 15" xfId="1342"/>
    <cellStyle name="_revbyoffer_Dec 16" xfId="1343"/>
    <cellStyle name="_revbyoffer_Dec 17" xfId="1344"/>
    <cellStyle name="_revbyoffer_Dec 18" xfId="1345"/>
    <cellStyle name="_revbyoffer_Dec 19" xfId="1346"/>
    <cellStyle name="_revbyoffer_Dec 2" xfId="1347"/>
    <cellStyle name="_revbyoffer_Dec 20" xfId="1348"/>
    <cellStyle name="_revbyoffer_Dec 21" xfId="1349"/>
    <cellStyle name="_revbyoffer_Dec 22" xfId="1350"/>
    <cellStyle name="_revbyoffer_Dec 23" xfId="1351"/>
    <cellStyle name="_revbyoffer_Dec 24" xfId="1352"/>
    <cellStyle name="_revbyoffer_Dec 25" xfId="1353"/>
    <cellStyle name="_revbyoffer_Dec 26" xfId="1354"/>
    <cellStyle name="_revbyoffer_Dec 27" xfId="1355"/>
    <cellStyle name="_revbyoffer_Dec 28" xfId="1356"/>
    <cellStyle name="_revbyoffer_Dec 29" xfId="1357"/>
    <cellStyle name="_revbyoffer_Dec 3" xfId="1358"/>
    <cellStyle name="_revbyoffer_Dec 30" xfId="1359"/>
    <cellStyle name="_revbyoffer_Dec 31" xfId="1360"/>
    <cellStyle name="_revbyoffer_Dec 32" xfId="1361"/>
    <cellStyle name="_revbyoffer_Dec 33" xfId="1362"/>
    <cellStyle name="_revbyoffer_Dec 34" xfId="1363"/>
    <cellStyle name="_revbyoffer_Dec 35" xfId="1364"/>
    <cellStyle name="_revbyoffer_Dec 4" xfId="1365"/>
    <cellStyle name="_revbyoffer_Dec 5" xfId="1366"/>
    <cellStyle name="_revbyoffer_Dec 6" xfId="1367"/>
    <cellStyle name="_revbyoffer_Dec 7" xfId="1368"/>
    <cellStyle name="_revbyoffer_Dec 8" xfId="1369"/>
    <cellStyle name="_revbyoffer_Dec 9" xfId="1370"/>
    <cellStyle name="_Service product listing 091102" xfId="1371"/>
    <cellStyle name="_Service product listing 091102 10" xfId="1372"/>
    <cellStyle name="_Service product listing 091102 11" xfId="1373"/>
    <cellStyle name="_Service product listing 091102 12" xfId="1374"/>
    <cellStyle name="_Service product listing 091102 13" xfId="1375"/>
    <cellStyle name="_Service product listing 091102 14" xfId="1376"/>
    <cellStyle name="_Service product listing 091102 15" xfId="1377"/>
    <cellStyle name="_Service product listing 091102 16" xfId="1378"/>
    <cellStyle name="_Service product listing 091102 17" xfId="1379"/>
    <cellStyle name="_Service product listing 091102 18" xfId="1380"/>
    <cellStyle name="_Service product listing 091102 19" xfId="1381"/>
    <cellStyle name="_Service product listing 091102 2" xfId="1382"/>
    <cellStyle name="_Service product listing 091102 20" xfId="1383"/>
    <cellStyle name="_Service product listing 091102 21" xfId="1384"/>
    <cellStyle name="_Service product listing 091102 22" xfId="1385"/>
    <cellStyle name="_Service product listing 091102 23" xfId="1386"/>
    <cellStyle name="_Service product listing 091102 24" xfId="1387"/>
    <cellStyle name="_Service product listing 091102 25" xfId="1388"/>
    <cellStyle name="_Service product listing 091102 26" xfId="1389"/>
    <cellStyle name="_Service product listing 091102 27" xfId="1390"/>
    <cellStyle name="_Service product listing 091102 28" xfId="1391"/>
    <cellStyle name="_Service product listing 091102 29" xfId="1392"/>
    <cellStyle name="_Service product listing 091102 3" xfId="1393"/>
    <cellStyle name="_Service product listing 091102 30" xfId="1394"/>
    <cellStyle name="_Service product listing 091102 31" xfId="1395"/>
    <cellStyle name="_Service product listing 091102 32" xfId="1396"/>
    <cellStyle name="_Service product listing 091102 33" xfId="1397"/>
    <cellStyle name="_Service product listing 091102 34" xfId="1398"/>
    <cellStyle name="_Service product listing 091102 35" xfId="1399"/>
    <cellStyle name="_Service product listing 091102 4" xfId="1400"/>
    <cellStyle name="_Service product listing 091102 5" xfId="1401"/>
    <cellStyle name="_Service product listing 091102 6" xfId="1402"/>
    <cellStyle name="_Service product listing 091102 7" xfId="1403"/>
    <cellStyle name="_Service product listing 091102 8" xfId="1404"/>
    <cellStyle name="_Service product listing 091102 9" xfId="1405"/>
    <cellStyle name="_Sheet2" xfId="1406"/>
    <cellStyle name="_Sheet2 10" xfId="1407"/>
    <cellStyle name="_Sheet2 11" xfId="1408"/>
    <cellStyle name="_Sheet2 12" xfId="1409"/>
    <cellStyle name="_Sheet2 13" xfId="1410"/>
    <cellStyle name="_Sheet2 14" xfId="1411"/>
    <cellStyle name="_Sheet2 15" xfId="1412"/>
    <cellStyle name="_Sheet2 16" xfId="1413"/>
    <cellStyle name="_Sheet2 17" xfId="1414"/>
    <cellStyle name="_Sheet2 18" xfId="1415"/>
    <cellStyle name="_Sheet2 19" xfId="1416"/>
    <cellStyle name="_Sheet2 2" xfId="1417"/>
    <cellStyle name="_Sheet2 20" xfId="1418"/>
    <cellStyle name="_Sheet2 21" xfId="1419"/>
    <cellStyle name="_Sheet2 22" xfId="1420"/>
    <cellStyle name="_Sheet2 23" xfId="1421"/>
    <cellStyle name="_Sheet2 24" xfId="1422"/>
    <cellStyle name="_Sheet2 25" xfId="1423"/>
    <cellStyle name="_Sheet2 26" xfId="1424"/>
    <cellStyle name="_Sheet2 27" xfId="1425"/>
    <cellStyle name="_Sheet2 28" xfId="1426"/>
    <cellStyle name="_Sheet2 29" xfId="1427"/>
    <cellStyle name="_Sheet2 3" xfId="1428"/>
    <cellStyle name="_Sheet2 30" xfId="1429"/>
    <cellStyle name="_Sheet2 31" xfId="1430"/>
    <cellStyle name="_Sheet2 32" xfId="1431"/>
    <cellStyle name="_Sheet2 33" xfId="1432"/>
    <cellStyle name="_Sheet2 34" xfId="1433"/>
    <cellStyle name="_Sheet2 35" xfId="1434"/>
    <cellStyle name="_Sheet2 4" xfId="1435"/>
    <cellStyle name="_Sheet2 5" xfId="1436"/>
    <cellStyle name="_Sheet2 6" xfId="1437"/>
    <cellStyle name="_Sheet2 7" xfId="1438"/>
    <cellStyle name="_Sheet2 8" xfId="1439"/>
    <cellStyle name="_Sheet2 9" xfId="1440"/>
    <cellStyle name="_Supercomcode template for VQIP Appliance Mtce codes 4-11-07" xfId="1441"/>
    <cellStyle name="_Supercomcode template for VQIP Appliance Mtce codes 4-11-07 10" xfId="1442"/>
    <cellStyle name="_Supercomcode template for VQIP Appliance Mtce codes 4-11-07 11" xfId="1443"/>
    <cellStyle name="_Supercomcode template for VQIP Appliance Mtce codes 4-11-07 12" xfId="1444"/>
    <cellStyle name="_Supercomcode template for VQIP Appliance Mtce codes 4-11-07 13" xfId="1445"/>
    <cellStyle name="_Supercomcode template for VQIP Appliance Mtce codes 4-11-07 14" xfId="1446"/>
    <cellStyle name="_Supercomcode template for VQIP Appliance Mtce codes 4-11-07 15" xfId="1447"/>
    <cellStyle name="_Supercomcode template for VQIP Appliance Mtce codes 4-11-07 16" xfId="1448"/>
    <cellStyle name="_Supercomcode template for VQIP Appliance Mtce codes 4-11-07 17" xfId="1449"/>
    <cellStyle name="_Supercomcode template for VQIP Appliance Mtce codes 4-11-07 18" xfId="1450"/>
    <cellStyle name="_Supercomcode template for VQIP Appliance Mtce codes 4-11-07 19" xfId="1451"/>
    <cellStyle name="_Supercomcode template for VQIP Appliance Mtce codes 4-11-07 2" xfId="1452"/>
    <cellStyle name="_Supercomcode template for VQIP Appliance Mtce codes 4-11-07 20" xfId="1453"/>
    <cellStyle name="_Supercomcode template for VQIP Appliance Mtce codes 4-11-07 21" xfId="1454"/>
    <cellStyle name="_Supercomcode template for VQIP Appliance Mtce codes 4-11-07 22" xfId="1455"/>
    <cellStyle name="_Supercomcode template for VQIP Appliance Mtce codes 4-11-07 23" xfId="1456"/>
    <cellStyle name="_Supercomcode template for VQIP Appliance Mtce codes 4-11-07 24" xfId="1457"/>
    <cellStyle name="_Supercomcode template for VQIP Appliance Mtce codes 4-11-07 25" xfId="1458"/>
    <cellStyle name="_Supercomcode template for VQIP Appliance Mtce codes 4-11-07 26" xfId="1459"/>
    <cellStyle name="_Supercomcode template for VQIP Appliance Mtce codes 4-11-07 27" xfId="1460"/>
    <cellStyle name="_Supercomcode template for VQIP Appliance Mtce codes 4-11-07 28" xfId="1461"/>
    <cellStyle name="_Supercomcode template for VQIP Appliance Mtce codes 4-11-07 29" xfId="1462"/>
    <cellStyle name="_Supercomcode template for VQIP Appliance Mtce codes 4-11-07 3" xfId="1463"/>
    <cellStyle name="_Supercomcode template for VQIP Appliance Mtce codes 4-11-07 30" xfId="1464"/>
    <cellStyle name="_Supercomcode template for VQIP Appliance Mtce codes 4-11-07 31" xfId="1465"/>
    <cellStyle name="_Supercomcode template for VQIP Appliance Mtce codes 4-11-07 32" xfId="1466"/>
    <cellStyle name="_Supercomcode template for VQIP Appliance Mtce codes 4-11-07 33" xfId="1467"/>
    <cellStyle name="_Supercomcode template for VQIP Appliance Mtce codes 4-11-07 34" xfId="1468"/>
    <cellStyle name="_Supercomcode template for VQIP Appliance Mtce codes 4-11-07 35" xfId="1469"/>
    <cellStyle name="_Supercomcode template for VQIP Appliance Mtce codes 4-11-07 4" xfId="1470"/>
    <cellStyle name="_Supercomcode template for VQIP Appliance Mtce codes 4-11-07 5" xfId="1471"/>
    <cellStyle name="_Supercomcode template for VQIP Appliance Mtce codes 4-11-07 6" xfId="1472"/>
    <cellStyle name="_Supercomcode template for VQIP Appliance Mtce codes 4-11-07 7" xfId="1473"/>
    <cellStyle name="_Supercomcode template for VQIP Appliance Mtce codes 4-11-07 8" xfId="1474"/>
    <cellStyle name="_Supercomcode template for VQIP Appliance Mtce codes 4-11-07 9" xfId="1475"/>
    <cellStyle name="_TSS" xfId="1476"/>
    <cellStyle name="_TSS 10" xfId="1477"/>
    <cellStyle name="_TSS 11" xfId="1478"/>
    <cellStyle name="_TSS 12" xfId="1479"/>
    <cellStyle name="_TSS 13" xfId="1480"/>
    <cellStyle name="_TSS 14" xfId="1481"/>
    <cellStyle name="_TSS 15" xfId="1482"/>
    <cellStyle name="_TSS 16" xfId="1483"/>
    <cellStyle name="_TSS 17" xfId="1484"/>
    <cellStyle name="_TSS 18" xfId="1485"/>
    <cellStyle name="_TSS 19" xfId="1486"/>
    <cellStyle name="_TSS 2" xfId="1487"/>
    <cellStyle name="_TSS 20" xfId="1488"/>
    <cellStyle name="_TSS 21" xfId="1489"/>
    <cellStyle name="_TSS 22" xfId="1490"/>
    <cellStyle name="_TSS 23" xfId="1491"/>
    <cellStyle name="_TSS 24" xfId="1492"/>
    <cellStyle name="_TSS 25" xfId="1493"/>
    <cellStyle name="_TSS 26" xfId="1494"/>
    <cellStyle name="_TSS 27" xfId="1495"/>
    <cellStyle name="_TSS 28" xfId="1496"/>
    <cellStyle name="_TSS 29" xfId="1497"/>
    <cellStyle name="_TSS 3" xfId="1498"/>
    <cellStyle name="_TSS 30" xfId="1499"/>
    <cellStyle name="_TSS 31" xfId="1500"/>
    <cellStyle name="_TSS 32" xfId="1501"/>
    <cellStyle name="_TSS 33" xfId="1502"/>
    <cellStyle name="_TSS 34" xfId="1503"/>
    <cellStyle name="_TSS 35" xfId="1504"/>
    <cellStyle name="_TSS 4" xfId="1505"/>
    <cellStyle name="_TSS 5" xfId="1506"/>
    <cellStyle name="_TSS 6" xfId="1507"/>
    <cellStyle name="_TSS 7" xfId="1508"/>
    <cellStyle name="_TSS 8" xfId="1509"/>
    <cellStyle name="_TSS 9" xfId="1510"/>
    <cellStyle name="_TSSCodeSum" xfId="1511"/>
    <cellStyle name="_TSSCodeSum 10" xfId="1512"/>
    <cellStyle name="_TSSCodeSum 11" xfId="1513"/>
    <cellStyle name="_TSSCodeSum 12" xfId="1514"/>
    <cellStyle name="_TSSCodeSum 13" xfId="1515"/>
    <cellStyle name="_TSSCodeSum 14" xfId="1516"/>
    <cellStyle name="_TSSCodeSum 15" xfId="1517"/>
    <cellStyle name="_TSSCodeSum 16" xfId="1518"/>
    <cellStyle name="_TSSCodeSum 17" xfId="1519"/>
    <cellStyle name="_TSSCodeSum 18" xfId="1520"/>
    <cellStyle name="_TSSCodeSum 19" xfId="1521"/>
    <cellStyle name="_TSSCodeSum 2" xfId="1522"/>
    <cellStyle name="_TSSCodeSum 20" xfId="1523"/>
    <cellStyle name="_TSSCodeSum 21" xfId="1524"/>
    <cellStyle name="_TSSCodeSum 22" xfId="1525"/>
    <cellStyle name="_TSSCodeSum 23" xfId="1526"/>
    <cellStyle name="_TSSCodeSum 24" xfId="1527"/>
    <cellStyle name="_TSSCodeSum 25" xfId="1528"/>
    <cellStyle name="_TSSCodeSum 26" xfId="1529"/>
    <cellStyle name="_TSSCodeSum 27" xfId="1530"/>
    <cellStyle name="_TSSCodeSum 28" xfId="1531"/>
    <cellStyle name="_TSSCodeSum 29" xfId="1532"/>
    <cellStyle name="_TSSCodeSum 3" xfId="1533"/>
    <cellStyle name="_TSSCodeSum 30" xfId="1534"/>
    <cellStyle name="_TSSCodeSum 31" xfId="1535"/>
    <cellStyle name="_TSSCodeSum 32" xfId="1536"/>
    <cellStyle name="_TSSCodeSum 33" xfId="1537"/>
    <cellStyle name="_TSSCodeSum 34" xfId="1538"/>
    <cellStyle name="_TSSCodeSum 35" xfId="1539"/>
    <cellStyle name="_TSSCodeSum 4" xfId="1540"/>
    <cellStyle name="_TSSCodeSum 5" xfId="1541"/>
    <cellStyle name="_TSSCodeSum 6" xfId="1542"/>
    <cellStyle name="_TSSCodeSum 7" xfId="1543"/>
    <cellStyle name="_TSSCodeSum 8" xfId="1544"/>
    <cellStyle name="_TSSCodeSum 9" xfId="1545"/>
    <cellStyle name="=C:\WINDOWS\SYSTEM32\COMMAND.COM" xfId="80"/>
    <cellStyle name="=C:\WINDOWS\SYSTEM32\COMMAND.COM 10" xfId="1546"/>
    <cellStyle name="=C:\WINDOWS\SYSTEM32\COMMAND.COM 11" xfId="1547"/>
    <cellStyle name="=C:\WINDOWS\SYSTEM32\COMMAND.COM 12" xfId="1548"/>
    <cellStyle name="=C:\WINDOWS\SYSTEM32\COMMAND.COM 13" xfId="1549"/>
    <cellStyle name="=C:\WINDOWS\SYSTEM32\COMMAND.COM 14" xfId="1550"/>
    <cellStyle name="=C:\WINDOWS\SYSTEM32\COMMAND.COM 15" xfId="1551"/>
    <cellStyle name="=C:\WINDOWS\SYSTEM32\COMMAND.COM 16" xfId="1552"/>
    <cellStyle name="=C:\WINDOWS\SYSTEM32\COMMAND.COM 17" xfId="1553"/>
    <cellStyle name="=C:\WINDOWS\SYSTEM32\COMMAND.COM 18" xfId="1554"/>
    <cellStyle name="=C:\WINDOWS\SYSTEM32\COMMAND.COM 19" xfId="1555"/>
    <cellStyle name="=C:\WINDOWS\SYSTEM32\COMMAND.COM 2" xfId="1556"/>
    <cellStyle name="=C:\WINDOWS\SYSTEM32\COMMAND.COM 20" xfId="1557"/>
    <cellStyle name="=C:\WINDOWS\SYSTEM32\COMMAND.COM 21" xfId="1558"/>
    <cellStyle name="=C:\WINDOWS\SYSTEM32\COMMAND.COM 22" xfId="1559"/>
    <cellStyle name="=C:\WINDOWS\SYSTEM32\COMMAND.COM 23" xfId="1560"/>
    <cellStyle name="=C:\WINDOWS\SYSTEM32\COMMAND.COM 24" xfId="1561"/>
    <cellStyle name="=C:\WINDOWS\SYSTEM32\COMMAND.COM 25" xfId="1562"/>
    <cellStyle name="=C:\WINDOWS\SYSTEM32\COMMAND.COM 26" xfId="1563"/>
    <cellStyle name="=C:\WINDOWS\SYSTEM32\COMMAND.COM 27" xfId="1564"/>
    <cellStyle name="=C:\WINDOWS\SYSTEM32\COMMAND.COM 28" xfId="1565"/>
    <cellStyle name="=C:\WINDOWS\SYSTEM32\COMMAND.COM 29" xfId="1566"/>
    <cellStyle name="=C:\WINDOWS\SYSTEM32\COMMAND.COM 3" xfId="1567"/>
    <cellStyle name="=C:\WINDOWS\SYSTEM32\COMMAND.COM 30" xfId="1568"/>
    <cellStyle name="=C:\WINDOWS\SYSTEM32\COMMAND.COM 31" xfId="1569"/>
    <cellStyle name="=C:\WINDOWS\SYSTEM32\COMMAND.COM 32" xfId="1570"/>
    <cellStyle name="=C:\WINDOWS\SYSTEM32\COMMAND.COM 33" xfId="1571"/>
    <cellStyle name="=C:\WINDOWS\SYSTEM32\COMMAND.COM 34" xfId="1572"/>
    <cellStyle name="=C:\WINDOWS\SYSTEM32\COMMAND.COM 35" xfId="1573"/>
    <cellStyle name="=C:\WINDOWS\SYSTEM32\COMMAND.COM 36" xfId="1574"/>
    <cellStyle name="=C:\WINDOWS\SYSTEM32\COMMAND.COM 37" xfId="1575"/>
    <cellStyle name="=C:\WINDOWS\SYSTEM32\COMMAND.COM 38" xfId="1576"/>
    <cellStyle name="=C:\WINDOWS\SYSTEM32\COMMAND.COM 39" xfId="1577"/>
    <cellStyle name="=C:\WINDOWS\SYSTEM32\COMMAND.COM 4" xfId="1578"/>
    <cellStyle name="=C:\WINDOWS\SYSTEM32\COMMAND.COM 40" xfId="1579"/>
    <cellStyle name="=C:\WINDOWS\SYSTEM32\COMMAND.COM 41" xfId="1580"/>
    <cellStyle name="=C:\WINDOWS\SYSTEM32\COMMAND.COM 42" xfId="1581"/>
    <cellStyle name="=C:\WINDOWS\SYSTEM32\COMMAND.COM 43" xfId="1582"/>
    <cellStyle name="=C:\WINDOWS\SYSTEM32\COMMAND.COM 44" xfId="1583"/>
    <cellStyle name="=C:\WINDOWS\SYSTEM32\COMMAND.COM 45" xfId="1584"/>
    <cellStyle name="=C:\WINDOWS\SYSTEM32\COMMAND.COM 46" xfId="1585"/>
    <cellStyle name="=C:\WINDOWS\SYSTEM32\COMMAND.COM 5" xfId="1586"/>
    <cellStyle name="=C:\WINDOWS\SYSTEM32\COMMAND.COM 6" xfId="1587"/>
    <cellStyle name="=C:\WINDOWS\SYSTEM32\COMMAND.COM 7" xfId="1588"/>
    <cellStyle name="=C:\WINDOWS\SYSTEM32\COMMAND.COM 8" xfId="1589"/>
    <cellStyle name="=C:\WINDOWS\SYSTEM32\COMMAND.COM 9" xfId="1590"/>
    <cellStyle name="0" xfId="1591"/>
    <cellStyle name="0%" xfId="1592"/>
    <cellStyle name="0,0_x000a__x000a_NA_x000a__x000a_" xfId="1593"/>
    <cellStyle name="0,0_x000d__x000a_NA_x000d__x000a_" xfId="1594"/>
    <cellStyle name="0,0_x000d__x000a_NA_x000d__x000a_ 10" xfId="1595"/>
    <cellStyle name="0,0_x000d__x000a_NA_x000d__x000a_ 11" xfId="1596"/>
    <cellStyle name="0,0_x000d__x000a_NA_x000d__x000a_ 12" xfId="1597"/>
    <cellStyle name="0,0_x000d__x000a_NA_x000d__x000a_ 13" xfId="1598"/>
    <cellStyle name="0,0_x000d__x000a_NA_x000d__x000a_ 14" xfId="1599"/>
    <cellStyle name="0,0_x000d__x000a_NA_x000d__x000a_ 15" xfId="1600"/>
    <cellStyle name="0,0_x000d__x000a_NA_x000d__x000a_ 16" xfId="1601"/>
    <cellStyle name="0,0_x000d__x000a_NA_x000d__x000a_ 17" xfId="1602"/>
    <cellStyle name="0,0_x000d__x000a_NA_x000d__x000a_ 18" xfId="1603"/>
    <cellStyle name="0,0_x000d__x000a_NA_x000d__x000a_ 19" xfId="1604"/>
    <cellStyle name="0,0_x000d__x000a_NA_x000d__x000a_ 2" xfId="1605"/>
    <cellStyle name="0,0_x000d__x000a_NA_x000d__x000a_ 2 10" xfId="1606"/>
    <cellStyle name="0,0_x000d__x000a_NA_x000d__x000a_ 2 11" xfId="1607"/>
    <cellStyle name="0,0_x000d__x000a_NA_x000d__x000a_ 2 12" xfId="1608"/>
    <cellStyle name="0,0_x000d__x000a_NA_x000d__x000a_ 2 13" xfId="1609"/>
    <cellStyle name="0,0_x000d__x000a_NA_x000d__x000a_ 2 14" xfId="1610"/>
    <cellStyle name="0,0_x000d__x000a_NA_x000d__x000a_ 2 15" xfId="1611"/>
    <cellStyle name="0,0_x000d__x000a_NA_x000d__x000a_ 2 16" xfId="1612"/>
    <cellStyle name="0,0_x000d__x000a_NA_x000d__x000a_ 2 17" xfId="1613"/>
    <cellStyle name="0,0_x000d__x000a_NA_x000d__x000a_ 2 18" xfId="1614"/>
    <cellStyle name="0,0_x000d__x000a_NA_x000d__x000a_ 2 19" xfId="1615"/>
    <cellStyle name="0,0_x000d__x000a_NA_x000d__x000a_ 2 2" xfId="1616"/>
    <cellStyle name="0,0_x000d__x000a_NA_x000d__x000a_ 2 2 10" xfId="1617"/>
    <cellStyle name="0,0_x000d__x000a_NA_x000d__x000a_ 2 2 11" xfId="1618"/>
    <cellStyle name="0,0_x000d__x000a_NA_x000d__x000a_ 2 2 12" xfId="1619"/>
    <cellStyle name="0,0_x000d__x000a_NA_x000d__x000a_ 2 2 13" xfId="1620"/>
    <cellStyle name="0,0_x000d__x000a_NA_x000d__x000a_ 2 2 14" xfId="1621"/>
    <cellStyle name="0,0_x000d__x000a_NA_x000d__x000a_ 2 2 15" xfId="1622"/>
    <cellStyle name="0,0_x000d__x000a_NA_x000d__x000a_ 2 2 16" xfId="1623"/>
    <cellStyle name="0,0_x000d__x000a_NA_x000d__x000a_ 2 2 17" xfId="1624"/>
    <cellStyle name="0,0_x000d__x000a_NA_x000d__x000a_ 2 2 18" xfId="1625"/>
    <cellStyle name="0,0_x000d__x000a_NA_x000d__x000a_ 2 2 19" xfId="1626"/>
    <cellStyle name="0,0_x000d__x000a_NA_x000d__x000a_ 2 2 2" xfId="1627"/>
    <cellStyle name="0,0_x000d__x000a_NA_x000d__x000a_ 2 2 20" xfId="1628"/>
    <cellStyle name="0,0_x000d__x000a_NA_x000d__x000a_ 2 2 21" xfId="1629"/>
    <cellStyle name="0,0_x000d__x000a_NA_x000d__x000a_ 2 2 22" xfId="1630"/>
    <cellStyle name="0,0_x000d__x000a_NA_x000d__x000a_ 2 2 23" xfId="1631"/>
    <cellStyle name="0,0_x000d__x000a_NA_x000d__x000a_ 2 2 24" xfId="1632"/>
    <cellStyle name="0,0_x000d__x000a_NA_x000d__x000a_ 2 2 25" xfId="1633"/>
    <cellStyle name="0,0_x000d__x000a_NA_x000d__x000a_ 2 2 26" xfId="1634"/>
    <cellStyle name="0,0_x000d__x000a_NA_x000d__x000a_ 2 2 27" xfId="1635"/>
    <cellStyle name="0,0_x000d__x000a_NA_x000d__x000a_ 2 2 28" xfId="1636"/>
    <cellStyle name="0,0_x000d__x000a_NA_x000d__x000a_ 2 2 29" xfId="1637"/>
    <cellStyle name="0,0_x000d__x000a_NA_x000d__x000a_ 2 2 3" xfId="1638"/>
    <cellStyle name="0,0_x000d__x000a_NA_x000d__x000a_ 2 2 30" xfId="1639"/>
    <cellStyle name="0,0_x000d__x000a_NA_x000d__x000a_ 2 2 31" xfId="1640"/>
    <cellStyle name="0,0_x000d__x000a_NA_x000d__x000a_ 2 2 32" xfId="1641"/>
    <cellStyle name="0,0_x000d__x000a_NA_x000d__x000a_ 2 2 33" xfId="1642"/>
    <cellStyle name="0,0_x000d__x000a_NA_x000d__x000a_ 2 2 34" xfId="1643"/>
    <cellStyle name="0,0_x000d__x000a_NA_x000d__x000a_ 2 2 35" xfId="1644"/>
    <cellStyle name="0,0_x000d__x000a_NA_x000d__x000a_ 2 2 4" xfId="1645"/>
    <cellStyle name="0,0_x000d__x000a_NA_x000d__x000a_ 2 2 5" xfId="1646"/>
    <cellStyle name="0,0_x000d__x000a_NA_x000d__x000a_ 2 2 6" xfId="1647"/>
    <cellStyle name="0,0_x000d__x000a_NA_x000d__x000a_ 2 2 7" xfId="1648"/>
    <cellStyle name="0,0_x000d__x000a_NA_x000d__x000a_ 2 2 8" xfId="1649"/>
    <cellStyle name="0,0_x000d__x000a_NA_x000d__x000a_ 2 2 9" xfId="1650"/>
    <cellStyle name="0,0_x000d__x000a_NA_x000d__x000a_ 2 20" xfId="1651"/>
    <cellStyle name="0,0_x000d__x000a_NA_x000d__x000a_ 2 21" xfId="1652"/>
    <cellStyle name="0,0_x000d__x000a_NA_x000d__x000a_ 2 22" xfId="1653"/>
    <cellStyle name="0,0_x000d__x000a_NA_x000d__x000a_ 2 23" xfId="1654"/>
    <cellStyle name="0,0_x000d__x000a_NA_x000d__x000a_ 2 24" xfId="1655"/>
    <cellStyle name="0,0_x000d__x000a_NA_x000d__x000a_ 2 25" xfId="1656"/>
    <cellStyle name="0,0_x000d__x000a_NA_x000d__x000a_ 2 26" xfId="1657"/>
    <cellStyle name="0,0_x000d__x000a_NA_x000d__x000a_ 2 27" xfId="1658"/>
    <cellStyle name="0,0_x000d__x000a_NA_x000d__x000a_ 2 28" xfId="1659"/>
    <cellStyle name="0,0_x000d__x000a_NA_x000d__x000a_ 2 29" xfId="1660"/>
    <cellStyle name="0,0_x000d__x000a_NA_x000d__x000a_ 2 3" xfId="1661"/>
    <cellStyle name="0,0_x000d__x000a_NA_x000d__x000a_ 2 30" xfId="1662"/>
    <cellStyle name="0,0_x000d__x000a_NA_x000d__x000a_ 2 31" xfId="1663"/>
    <cellStyle name="0,0_x000d__x000a_NA_x000d__x000a_ 2 32" xfId="1664"/>
    <cellStyle name="0,0_x000d__x000a_NA_x000d__x000a_ 2 33" xfId="1665"/>
    <cellStyle name="0,0_x000d__x000a_NA_x000d__x000a_ 2 34" xfId="1666"/>
    <cellStyle name="0,0_x000d__x000a_NA_x000d__x000a_ 2 35" xfId="1667"/>
    <cellStyle name="0,0_x000d__x000a_NA_x000d__x000a_ 2 36" xfId="1668"/>
    <cellStyle name="0,0_x000d__x000a_NA_x000d__x000a_ 2 37" xfId="1669"/>
    <cellStyle name="0,0_x000d__x000a_NA_x000d__x000a_ 2 38" xfId="1670"/>
    <cellStyle name="0,0_x000d__x000a_NA_x000d__x000a_ 2 39" xfId="1671"/>
    <cellStyle name="0,0_x000d__x000a_NA_x000d__x000a_ 2 4" xfId="1672"/>
    <cellStyle name="0,0_x000d__x000a_NA_x000d__x000a_ 2 40" xfId="1673"/>
    <cellStyle name="0,0_x000d__x000a_NA_x000d__x000a_ 2 41" xfId="1674"/>
    <cellStyle name="0,0_x000d__x000a_NA_x000d__x000a_ 2 42" xfId="1675"/>
    <cellStyle name="0,0_x000d__x000a_NA_x000d__x000a_ 2 43" xfId="1676"/>
    <cellStyle name="0,0_x000d__x000a_NA_x000d__x000a_ 2 44" xfId="1677"/>
    <cellStyle name="0,0_x000d__x000a_NA_x000d__x000a_ 2 45" xfId="1678"/>
    <cellStyle name="0,0_x000d__x000a_NA_x000d__x000a_ 2 46" xfId="1679"/>
    <cellStyle name="0,0_x000d__x000a_NA_x000d__x000a_ 2 47" xfId="1680"/>
    <cellStyle name="0,0_x000d__x000a_NA_x000d__x000a_ 2 48" xfId="1681"/>
    <cellStyle name="0,0_x000d__x000a_NA_x000d__x000a_ 2 49" xfId="1682"/>
    <cellStyle name="0,0_x000d__x000a_NA_x000d__x000a_ 2 5" xfId="1683"/>
    <cellStyle name="0,0_x000d__x000a_NA_x000d__x000a_ 2 50" xfId="1684"/>
    <cellStyle name="0,0_x000d__x000a_NA_x000d__x000a_ 2 51" xfId="1685"/>
    <cellStyle name="0,0_x000d__x000a_NA_x000d__x000a_ 2 52" xfId="1686"/>
    <cellStyle name="0,0_x000d__x000a_NA_x000d__x000a_ 2 53" xfId="1687"/>
    <cellStyle name="0,0_x000d__x000a_NA_x000d__x000a_ 2 54" xfId="1688"/>
    <cellStyle name="0,0_x000d__x000a_NA_x000d__x000a_ 2 55" xfId="1689"/>
    <cellStyle name="0,0_x000d__x000a_NA_x000d__x000a_ 2 56" xfId="1690"/>
    <cellStyle name="0,0_x000d__x000a_NA_x000d__x000a_ 2 57" xfId="1691"/>
    <cellStyle name="0,0_x000d__x000a_NA_x000d__x000a_ 2 58" xfId="1692"/>
    <cellStyle name="0,0_x000d__x000a_NA_x000d__x000a_ 2 59" xfId="1693"/>
    <cellStyle name="0,0_x000d__x000a_NA_x000d__x000a_ 2 6" xfId="1694"/>
    <cellStyle name="0,0_x000d__x000a_NA_x000d__x000a_ 2 60" xfId="1695"/>
    <cellStyle name="0,0_x000d__x000a_NA_x000d__x000a_ 2 61" xfId="6092"/>
    <cellStyle name="0,0_x000d__x000a_NA_x000d__x000a_ 2 7" xfId="1696"/>
    <cellStyle name="0,0_x000d__x000a_NA_x000d__x000a_ 2 8" xfId="1697"/>
    <cellStyle name="0,0_x000d__x000a_NA_x000d__x000a_ 2 9" xfId="1698"/>
    <cellStyle name="0,0_x000d__x000a_NA_x000d__x000a_ 20" xfId="1699"/>
    <cellStyle name="0,0_x000d__x000a_NA_x000d__x000a_ 21" xfId="1700"/>
    <cellStyle name="0,0_x000d__x000a_NA_x000d__x000a_ 22" xfId="1701"/>
    <cellStyle name="0,0_x000d__x000a_NA_x000d__x000a_ 23" xfId="1702"/>
    <cellStyle name="0,0_x000d__x000a_NA_x000d__x000a_ 24" xfId="1703"/>
    <cellStyle name="0,0_x000d__x000a_NA_x000d__x000a_ 25" xfId="1704"/>
    <cellStyle name="0,0_x000d__x000a_NA_x000d__x000a_ 26" xfId="1705"/>
    <cellStyle name="0,0_x000d__x000a_NA_x000d__x000a_ 27" xfId="1706"/>
    <cellStyle name="0,0_x000d__x000a_NA_x000d__x000a_ 28" xfId="1707"/>
    <cellStyle name="0,0_x000d__x000a_NA_x000d__x000a_ 29" xfId="1708"/>
    <cellStyle name="0,0_x000d__x000a_NA_x000d__x000a_ 3" xfId="1709"/>
    <cellStyle name="0,0_x000d__x000a_NA_x000d__x000a_ 30" xfId="1710"/>
    <cellStyle name="0,0_x000d__x000a_NA_x000d__x000a_ 31" xfId="1711"/>
    <cellStyle name="0,0_x000d__x000a_NA_x000d__x000a_ 32" xfId="1712"/>
    <cellStyle name="0,0_x000d__x000a_NA_x000d__x000a_ 33" xfId="1713"/>
    <cellStyle name="0,0_x000d__x000a_NA_x000d__x000a_ 34" xfId="1714"/>
    <cellStyle name="0,0_x000d__x000a_NA_x000d__x000a_ 35" xfId="1715"/>
    <cellStyle name="0,0_x000d__x000a_NA_x000d__x000a_ 36" xfId="1716"/>
    <cellStyle name="0,0_x000d__x000a_NA_x000d__x000a_ 37" xfId="1717"/>
    <cellStyle name="0,0_x000d__x000a_NA_x000d__x000a_ 38" xfId="1718"/>
    <cellStyle name="0,0_x000d__x000a_NA_x000d__x000a_ 39" xfId="1719"/>
    <cellStyle name="0,0_x000d__x000a_NA_x000d__x000a_ 4" xfId="1720"/>
    <cellStyle name="0,0_x000d__x000a_NA_x000d__x000a_ 40" xfId="1721"/>
    <cellStyle name="0,0_x000d__x000a_NA_x000d__x000a_ 41" xfId="1722"/>
    <cellStyle name="0,0_x000d__x000a_NA_x000d__x000a_ 42" xfId="1723"/>
    <cellStyle name="0,0_x000d__x000a_NA_x000d__x000a_ 43" xfId="1724"/>
    <cellStyle name="0,0_x000d__x000a_NA_x000d__x000a_ 44" xfId="1725"/>
    <cellStyle name="0,0_x000d__x000a_NA_x000d__x000a_ 45" xfId="1726"/>
    <cellStyle name="0,0_x000d__x000a_NA_x000d__x000a_ 46" xfId="1727"/>
    <cellStyle name="0,0_x000d__x000a_NA_x000d__x000a_ 47" xfId="1728"/>
    <cellStyle name="0,0_x000d__x000a_NA_x000d__x000a_ 48" xfId="1729"/>
    <cellStyle name="0,0_x000d__x000a_NA_x000d__x000a_ 49" xfId="1730"/>
    <cellStyle name="0,0_x000d__x000a_NA_x000d__x000a_ 5" xfId="1731"/>
    <cellStyle name="0,0_x000d__x000a_NA_x000d__x000a_ 5 10" xfId="1732"/>
    <cellStyle name="0,0_x000d__x000a_NA_x000d__x000a_ 5 11" xfId="1733"/>
    <cellStyle name="0,0_x000d__x000a_NA_x000d__x000a_ 5 12" xfId="1734"/>
    <cellStyle name="0,0_x000d__x000a_NA_x000d__x000a_ 5 13" xfId="1735"/>
    <cellStyle name="0,0_x000d__x000a_NA_x000d__x000a_ 5 14" xfId="1736"/>
    <cellStyle name="0,0_x000d__x000a_NA_x000d__x000a_ 5 15" xfId="1737"/>
    <cellStyle name="0,0_x000d__x000a_NA_x000d__x000a_ 5 16" xfId="1738"/>
    <cellStyle name="0,0_x000d__x000a_NA_x000d__x000a_ 5 17" xfId="1739"/>
    <cellStyle name="0,0_x000d__x000a_NA_x000d__x000a_ 5 18" xfId="1740"/>
    <cellStyle name="0,0_x000d__x000a_NA_x000d__x000a_ 5 19" xfId="1741"/>
    <cellStyle name="0,0_x000d__x000a_NA_x000d__x000a_ 5 2" xfId="1742"/>
    <cellStyle name="0,0_x000d__x000a_NA_x000d__x000a_ 5 20" xfId="1743"/>
    <cellStyle name="0,0_x000d__x000a_NA_x000d__x000a_ 5 21" xfId="1744"/>
    <cellStyle name="0,0_x000d__x000a_NA_x000d__x000a_ 5 22" xfId="1745"/>
    <cellStyle name="0,0_x000d__x000a_NA_x000d__x000a_ 5 23" xfId="1746"/>
    <cellStyle name="0,0_x000d__x000a_NA_x000d__x000a_ 5 24" xfId="1747"/>
    <cellStyle name="0,0_x000d__x000a_NA_x000d__x000a_ 5 25" xfId="1748"/>
    <cellStyle name="0,0_x000d__x000a_NA_x000d__x000a_ 5 26" xfId="1749"/>
    <cellStyle name="0,0_x000d__x000a_NA_x000d__x000a_ 5 27" xfId="1750"/>
    <cellStyle name="0,0_x000d__x000a_NA_x000d__x000a_ 5 28" xfId="1751"/>
    <cellStyle name="0,0_x000d__x000a_NA_x000d__x000a_ 5 29" xfId="1752"/>
    <cellStyle name="0,0_x000d__x000a_NA_x000d__x000a_ 5 3" xfId="1753"/>
    <cellStyle name="0,0_x000d__x000a_NA_x000d__x000a_ 5 30" xfId="1754"/>
    <cellStyle name="0,0_x000d__x000a_NA_x000d__x000a_ 5 31" xfId="1755"/>
    <cellStyle name="0,0_x000d__x000a_NA_x000d__x000a_ 5 32" xfId="1756"/>
    <cellStyle name="0,0_x000d__x000a_NA_x000d__x000a_ 5 33" xfId="1757"/>
    <cellStyle name="0,0_x000d__x000a_NA_x000d__x000a_ 5 34" xfId="1758"/>
    <cellStyle name="0,0_x000d__x000a_NA_x000d__x000a_ 5 35" xfId="1759"/>
    <cellStyle name="0,0_x000d__x000a_NA_x000d__x000a_ 5 4" xfId="1760"/>
    <cellStyle name="0,0_x000d__x000a_NA_x000d__x000a_ 5 5" xfId="1761"/>
    <cellStyle name="0,0_x000d__x000a_NA_x000d__x000a_ 5 6" xfId="1762"/>
    <cellStyle name="0,0_x000d__x000a_NA_x000d__x000a_ 5 7" xfId="1763"/>
    <cellStyle name="0,0_x000d__x000a_NA_x000d__x000a_ 5 8" xfId="1764"/>
    <cellStyle name="0,0_x000d__x000a_NA_x000d__x000a_ 5 9" xfId="1765"/>
    <cellStyle name="0,0_x000d__x000a_NA_x000d__x000a_ 50" xfId="1766"/>
    <cellStyle name="0,0_x000d__x000a_NA_x000d__x000a_ 51" xfId="1767"/>
    <cellStyle name="0,0_x000d__x000a_NA_x000d__x000a_ 52" xfId="1768"/>
    <cellStyle name="0,0_x000d__x000a_NA_x000d__x000a_ 53" xfId="1769"/>
    <cellStyle name="0,0_x000d__x000a_NA_x000d__x000a_ 54" xfId="1770"/>
    <cellStyle name="0,0_x000d__x000a_NA_x000d__x000a_ 55" xfId="1771"/>
    <cellStyle name="0,0_x000d__x000a_NA_x000d__x000a_ 56" xfId="1772"/>
    <cellStyle name="0,0_x000d__x000a_NA_x000d__x000a_ 57" xfId="1773"/>
    <cellStyle name="0,0_x000d__x000a_NA_x000d__x000a_ 58" xfId="1774"/>
    <cellStyle name="0,0_x000d__x000a_NA_x000d__x000a_ 59" xfId="1775"/>
    <cellStyle name="0,0_x000d__x000a_NA_x000d__x000a_ 6" xfId="1776"/>
    <cellStyle name="0,0_x000d__x000a_NA_x000d__x000a_ 60" xfId="1777"/>
    <cellStyle name="0,0_x000d__x000a_NA_x000d__x000a_ 61" xfId="1778"/>
    <cellStyle name="0,0_x000d__x000a_NA_x000d__x000a_ 62" xfId="1779"/>
    <cellStyle name="0,0_x000d__x000a_NA_x000d__x000a_ 63" xfId="1780"/>
    <cellStyle name="0,0_x000d__x000a_NA_x000d__x000a_ 64" xfId="1781"/>
    <cellStyle name="0,0_x000d__x000a_NA_x000d__x000a_ 7" xfId="1782"/>
    <cellStyle name="0,0_x000d__x000a_NA_x000d__x000a_ 8" xfId="1783"/>
    <cellStyle name="0,0_x000d__x000a_NA_x000d__x000a_ 9" xfId="1784"/>
    <cellStyle name="0,0_x000d__x000a_NA_x000d__x000a__BOQ-EE" xfId="1785"/>
    <cellStyle name="20 % - Accent1" xfId="1786"/>
    <cellStyle name="20 % - Accent2" xfId="1787"/>
    <cellStyle name="20 % - Accent3" xfId="1788"/>
    <cellStyle name="20 % - Accent4" xfId="1789"/>
    <cellStyle name="20 % - Accent5" xfId="1790"/>
    <cellStyle name="20 % - Accent6" xfId="1791"/>
    <cellStyle name="20% - Accent1" xfId="1792"/>
    <cellStyle name="20% - Accent1 2" xfId="1793"/>
    <cellStyle name="20% - Accent2" xfId="1794"/>
    <cellStyle name="20% - Accent2 2" xfId="1795"/>
    <cellStyle name="20% - Accent3" xfId="1796"/>
    <cellStyle name="20% - Accent3 2" xfId="1797"/>
    <cellStyle name="20% - Accent4" xfId="1798"/>
    <cellStyle name="20% - Accent4 2" xfId="1799"/>
    <cellStyle name="20% - Accent5" xfId="1800"/>
    <cellStyle name="20% - Accent5 2" xfId="1801"/>
    <cellStyle name="20% - Accent6" xfId="1802"/>
    <cellStyle name="20% - Accent6 2" xfId="1803"/>
    <cellStyle name="20% - ส่วนที่ถูกเน้น1 2" xfId="1804"/>
    <cellStyle name="20% - ส่วนที่ถูกเน้น1 2 10" xfId="1805"/>
    <cellStyle name="20% - ส่วนที่ถูกเน้น1 2 11" xfId="1806"/>
    <cellStyle name="20% - ส่วนที่ถูกเน้น1 2 12" xfId="1807"/>
    <cellStyle name="20% - ส่วนที่ถูกเน้น1 2 13" xfId="1808"/>
    <cellStyle name="20% - ส่วนที่ถูกเน้น1 2 14" xfId="1809"/>
    <cellStyle name="20% - ส่วนที่ถูกเน้น1 2 15" xfId="1810"/>
    <cellStyle name="20% - ส่วนที่ถูกเน้น1 2 16" xfId="1811"/>
    <cellStyle name="20% - ส่วนที่ถูกเน้น1 2 17" xfId="1812"/>
    <cellStyle name="20% - ส่วนที่ถูกเน้น1 2 18" xfId="1813"/>
    <cellStyle name="20% - ส่วนที่ถูกเน้น1 2 19" xfId="1814"/>
    <cellStyle name="20% - ส่วนที่ถูกเน้น1 2 2" xfId="1815"/>
    <cellStyle name="20% - ส่วนที่ถูกเน้น1 2 20" xfId="1816"/>
    <cellStyle name="20% - ส่วนที่ถูกเน้น1 2 21" xfId="1817"/>
    <cellStyle name="20% - ส่วนที่ถูกเน้น1 2 22" xfId="1818"/>
    <cellStyle name="20% - ส่วนที่ถูกเน้น1 2 23" xfId="1819"/>
    <cellStyle name="20% - ส่วนที่ถูกเน้น1 2 24" xfId="1820"/>
    <cellStyle name="20% - ส่วนที่ถูกเน้น1 2 25" xfId="1821"/>
    <cellStyle name="20% - ส่วนที่ถูกเน้น1 2 26" xfId="1822"/>
    <cellStyle name="20% - ส่วนที่ถูกเน้น1 2 27" xfId="1823"/>
    <cellStyle name="20% - ส่วนที่ถูกเน้น1 2 28" xfId="1824"/>
    <cellStyle name="20% - ส่วนที่ถูกเน้น1 2 29" xfId="1825"/>
    <cellStyle name="20% - ส่วนที่ถูกเน้น1 2 3" xfId="1826"/>
    <cellStyle name="20% - ส่วนที่ถูกเน้น1 2 30" xfId="1827"/>
    <cellStyle name="20% - ส่วนที่ถูกเน้น1 2 31" xfId="1828"/>
    <cellStyle name="20% - ส่วนที่ถูกเน้น1 2 32" xfId="1829"/>
    <cellStyle name="20% - ส่วนที่ถูกเน้น1 2 33" xfId="1830"/>
    <cellStyle name="20% - ส่วนที่ถูกเน้น1 2 34" xfId="1831"/>
    <cellStyle name="20% - ส่วนที่ถูกเน้น1 2 35" xfId="1832"/>
    <cellStyle name="20% - ส่วนที่ถูกเน้น1 2 4" xfId="1833"/>
    <cellStyle name="20% - ส่วนที่ถูกเน้น1 2 5" xfId="1834"/>
    <cellStyle name="20% - ส่วนที่ถูกเน้น1 2 6" xfId="1835"/>
    <cellStyle name="20% - ส่วนที่ถูกเน้น1 2 7" xfId="1836"/>
    <cellStyle name="20% - ส่วนที่ถูกเน้น1 2 8" xfId="1837"/>
    <cellStyle name="20% - ส่วนที่ถูกเน้น1 2 9" xfId="1838"/>
    <cellStyle name="20% - ส่วนที่ถูกเน้น2 2" xfId="1839"/>
    <cellStyle name="20% - ส่วนที่ถูกเน้น2 2 10" xfId="1840"/>
    <cellStyle name="20% - ส่วนที่ถูกเน้น2 2 11" xfId="1841"/>
    <cellStyle name="20% - ส่วนที่ถูกเน้น2 2 12" xfId="1842"/>
    <cellStyle name="20% - ส่วนที่ถูกเน้น2 2 13" xfId="1843"/>
    <cellStyle name="20% - ส่วนที่ถูกเน้น2 2 14" xfId="1844"/>
    <cellStyle name="20% - ส่วนที่ถูกเน้น2 2 15" xfId="1845"/>
    <cellStyle name="20% - ส่วนที่ถูกเน้น2 2 16" xfId="1846"/>
    <cellStyle name="20% - ส่วนที่ถูกเน้น2 2 17" xfId="1847"/>
    <cellStyle name="20% - ส่วนที่ถูกเน้น2 2 18" xfId="1848"/>
    <cellStyle name="20% - ส่วนที่ถูกเน้น2 2 19" xfId="1849"/>
    <cellStyle name="20% - ส่วนที่ถูกเน้น2 2 2" xfId="1850"/>
    <cellStyle name="20% - ส่วนที่ถูกเน้น2 2 20" xfId="1851"/>
    <cellStyle name="20% - ส่วนที่ถูกเน้น2 2 21" xfId="1852"/>
    <cellStyle name="20% - ส่วนที่ถูกเน้น2 2 22" xfId="1853"/>
    <cellStyle name="20% - ส่วนที่ถูกเน้น2 2 23" xfId="1854"/>
    <cellStyle name="20% - ส่วนที่ถูกเน้น2 2 24" xfId="1855"/>
    <cellStyle name="20% - ส่วนที่ถูกเน้น2 2 25" xfId="1856"/>
    <cellStyle name="20% - ส่วนที่ถูกเน้น2 2 26" xfId="1857"/>
    <cellStyle name="20% - ส่วนที่ถูกเน้น2 2 27" xfId="1858"/>
    <cellStyle name="20% - ส่วนที่ถูกเน้น2 2 28" xfId="1859"/>
    <cellStyle name="20% - ส่วนที่ถูกเน้น2 2 29" xfId="1860"/>
    <cellStyle name="20% - ส่วนที่ถูกเน้น2 2 3" xfId="1861"/>
    <cellStyle name="20% - ส่วนที่ถูกเน้น2 2 30" xfId="1862"/>
    <cellStyle name="20% - ส่วนที่ถูกเน้น2 2 31" xfId="1863"/>
    <cellStyle name="20% - ส่วนที่ถูกเน้น2 2 32" xfId="1864"/>
    <cellStyle name="20% - ส่วนที่ถูกเน้น2 2 33" xfId="1865"/>
    <cellStyle name="20% - ส่วนที่ถูกเน้น2 2 34" xfId="1866"/>
    <cellStyle name="20% - ส่วนที่ถูกเน้น2 2 35" xfId="1867"/>
    <cellStyle name="20% - ส่วนที่ถูกเน้น2 2 4" xfId="1868"/>
    <cellStyle name="20% - ส่วนที่ถูกเน้น2 2 5" xfId="1869"/>
    <cellStyle name="20% - ส่วนที่ถูกเน้น2 2 6" xfId="1870"/>
    <cellStyle name="20% - ส่วนที่ถูกเน้น2 2 7" xfId="1871"/>
    <cellStyle name="20% - ส่วนที่ถูกเน้น2 2 8" xfId="1872"/>
    <cellStyle name="20% - ส่วนที่ถูกเน้น2 2 9" xfId="1873"/>
    <cellStyle name="20% - ส่วนที่ถูกเน้น3 2" xfId="1874"/>
    <cellStyle name="20% - ส่วนที่ถูกเน้น3 2 10" xfId="1875"/>
    <cellStyle name="20% - ส่วนที่ถูกเน้น3 2 11" xfId="1876"/>
    <cellStyle name="20% - ส่วนที่ถูกเน้น3 2 12" xfId="1877"/>
    <cellStyle name="20% - ส่วนที่ถูกเน้น3 2 13" xfId="1878"/>
    <cellStyle name="20% - ส่วนที่ถูกเน้น3 2 14" xfId="1879"/>
    <cellStyle name="20% - ส่วนที่ถูกเน้น3 2 15" xfId="1880"/>
    <cellStyle name="20% - ส่วนที่ถูกเน้น3 2 16" xfId="1881"/>
    <cellStyle name="20% - ส่วนที่ถูกเน้น3 2 17" xfId="1882"/>
    <cellStyle name="20% - ส่วนที่ถูกเน้น3 2 18" xfId="1883"/>
    <cellStyle name="20% - ส่วนที่ถูกเน้น3 2 19" xfId="1884"/>
    <cellStyle name="20% - ส่วนที่ถูกเน้น3 2 2" xfId="1885"/>
    <cellStyle name="20% - ส่วนที่ถูกเน้น3 2 20" xfId="1886"/>
    <cellStyle name="20% - ส่วนที่ถูกเน้น3 2 21" xfId="1887"/>
    <cellStyle name="20% - ส่วนที่ถูกเน้น3 2 22" xfId="1888"/>
    <cellStyle name="20% - ส่วนที่ถูกเน้น3 2 23" xfId="1889"/>
    <cellStyle name="20% - ส่วนที่ถูกเน้น3 2 24" xfId="1890"/>
    <cellStyle name="20% - ส่วนที่ถูกเน้น3 2 25" xfId="1891"/>
    <cellStyle name="20% - ส่วนที่ถูกเน้น3 2 26" xfId="1892"/>
    <cellStyle name="20% - ส่วนที่ถูกเน้น3 2 27" xfId="1893"/>
    <cellStyle name="20% - ส่วนที่ถูกเน้น3 2 28" xfId="1894"/>
    <cellStyle name="20% - ส่วนที่ถูกเน้น3 2 29" xfId="1895"/>
    <cellStyle name="20% - ส่วนที่ถูกเน้น3 2 3" xfId="1896"/>
    <cellStyle name="20% - ส่วนที่ถูกเน้น3 2 30" xfId="1897"/>
    <cellStyle name="20% - ส่วนที่ถูกเน้น3 2 31" xfId="1898"/>
    <cellStyle name="20% - ส่วนที่ถูกเน้น3 2 32" xfId="1899"/>
    <cellStyle name="20% - ส่วนที่ถูกเน้น3 2 33" xfId="1900"/>
    <cellStyle name="20% - ส่วนที่ถูกเน้น3 2 34" xfId="1901"/>
    <cellStyle name="20% - ส่วนที่ถูกเน้น3 2 35" xfId="1902"/>
    <cellStyle name="20% - ส่วนที่ถูกเน้น3 2 4" xfId="1903"/>
    <cellStyle name="20% - ส่วนที่ถูกเน้น3 2 5" xfId="1904"/>
    <cellStyle name="20% - ส่วนที่ถูกเน้น3 2 6" xfId="1905"/>
    <cellStyle name="20% - ส่วนที่ถูกเน้น3 2 7" xfId="1906"/>
    <cellStyle name="20% - ส่วนที่ถูกเน้น3 2 8" xfId="1907"/>
    <cellStyle name="20% - ส่วนที่ถูกเน้น3 2 9" xfId="1908"/>
    <cellStyle name="20% - ส่วนที่ถูกเน้น4 2" xfId="1909"/>
    <cellStyle name="20% - ส่วนที่ถูกเน้น4 2 10" xfId="1910"/>
    <cellStyle name="20% - ส่วนที่ถูกเน้น4 2 11" xfId="1911"/>
    <cellStyle name="20% - ส่วนที่ถูกเน้น4 2 12" xfId="1912"/>
    <cellStyle name="20% - ส่วนที่ถูกเน้น4 2 13" xfId="1913"/>
    <cellStyle name="20% - ส่วนที่ถูกเน้น4 2 14" xfId="1914"/>
    <cellStyle name="20% - ส่วนที่ถูกเน้น4 2 15" xfId="1915"/>
    <cellStyle name="20% - ส่วนที่ถูกเน้น4 2 16" xfId="1916"/>
    <cellStyle name="20% - ส่วนที่ถูกเน้น4 2 17" xfId="1917"/>
    <cellStyle name="20% - ส่วนที่ถูกเน้น4 2 18" xfId="1918"/>
    <cellStyle name="20% - ส่วนที่ถูกเน้น4 2 19" xfId="1919"/>
    <cellStyle name="20% - ส่วนที่ถูกเน้น4 2 2" xfId="1920"/>
    <cellStyle name="20% - ส่วนที่ถูกเน้น4 2 20" xfId="1921"/>
    <cellStyle name="20% - ส่วนที่ถูกเน้น4 2 21" xfId="1922"/>
    <cellStyle name="20% - ส่วนที่ถูกเน้น4 2 22" xfId="1923"/>
    <cellStyle name="20% - ส่วนที่ถูกเน้น4 2 23" xfId="1924"/>
    <cellStyle name="20% - ส่วนที่ถูกเน้น4 2 24" xfId="1925"/>
    <cellStyle name="20% - ส่วนที่ถูกเน้น4 2 25" xfId="1926"/>
    <cellStyle name="20% - ส่วนที่ถูกเน้น4 2 26" xfId="1927"/>
    <cellStyle name="20% - ส่วนที่ถูกเน้น4 2 27" xfId="1928"/>
    <cellStyle name="20% - ส่วนที่ถูกเน้น4 2 28" xfId="1929"/>
    <cellStyle name="20% - ส่วนที่ถูกเน้น4 2 29" xfId="1930"/>
    <cellStyle name="20% - ส่วนที่ถูกเน้น4 2 3" xfId="1931"/>
    <cellStyle name="20% - ส่วนที่ถูกเน้น4 2 30" xfId="1932"/>
    <cellStyle name="20% - ส่วนที่ถูกเน้น4 2 31" xfId="1933"/>
    <cellStyle name="20% - ส่วนที่ถูกเน้น4 2 32" xfId="1934"/>
    <cellStyle name="20% - ส่วนที่ถูกเน้น4 2 33" xfId="1935"/>
    <cellStyle name="20% - ส่วนที่ถูกเน้น4 2 34" xfId="1936"/>
    <cellStyle name="20% - ส่วนที่ถูกเน้น4 2 35" xfId="1937"/>
    <cellStyle name="20% - ส่วนที่ถูกเน้น4 2 4" xfId="1938"/>
    <cellStyle name="20% - ส่วนที่ถูกเน้น4 2 5" xfId="1939"/>
    <cellStyle name="20% - ส่วนที่ถูกเน้น4 2 6" xfId="1940"/>
    <cellStyle name="20% - ส่วนที่ถูกเน้น4 2 7" xfId="1941"/>
    <cellStyle name="20% - ส่วนที่ถูกเน้น4 2 8" xfId="1942"/>
    <cellStyle name="20% - ส่วนที่ถูกเน้น4 2 9" xfId="1943"/>
    <cellStyle name="20% - ส่วนที่ถูกเน้น5 2" xfId="1944"/>
    <cellStyle name="20% - ส่วนที่ถูกเน้น5 2 10" xfId="1945"/>
    <cellStyle name="20% - ส่วนที่ถูกเน้น5 2 11" xfId="1946"/>
    <cellStyle name="20% - ส่วนที่ถูกเน้น5 2 12" xfId="1947"/>
    <cellStyle name="20% - ส่วนที่ถูกเน้น5 2 13" xfId="1948"/>
    <cellStyle name="20% - ส่วนที่ถูกเน้น5 2 14" xfId="1949"/>
    <cellStyle name="20% - ส่วนที่ถูกเน้น5 2 15" xfId="1950"/>
    <cellStyle name="20% - ส่วนที่ถูกเน้น5 2 16" xfId="1951"/>
    <cellStyle name="20% - ส่วนที่ถูกเน้น5 2 17" xfId="1952"/>
    <cellStyle name="20% - ส่วนที่ถูกเน้น5 2 18" xfId="1953"/>
    <cellStyle name="20% - ส่วนที่ถูกเน้น5 2 19" xfId="1954"/>
    <cellStyle name="20% - ส่วนที่ถูกเน้น5 2 2" xfId="1955"/>
    <cellStyle name="20% - ส่วนที่ถูกเน้น5 2 20" xfId="1956"/>
    <cellStyle name="20% - ส่วนที่ถูกเน้น5 2 21" xfId="1957"/>
    <cellStyle name="20% - ส่วนที่ถูกเน้น5 2 22" xfId="1958"/>
    <cellStyle name="20% - ส่วนที่ถูกเน้น5 2 23" xfId="1959"/>
    <cellStyle name="20% - ส่วนที่ถูกเน้น5 2 24" xfId="1960"/>
    <cellStyle name="20% - ส่วนที่ถูกเน้น5 2 25" xfId="1961"/>
    <cellStyle name="20% - ส่วนที่ถูกเน้น5 2 26" xfId="1962"/>
    <cellStyle name="20% - ส่วนที่ถูกเน้น5 2 27" xfId="1963"/>
    <cellStyle name="20% - ส่วนที่ถูกเน้น5 2 28" xfId="1964"/>
    <cellStyle name="20% - ส่วนที่ถูกเน้น5 2 29" xfId="1965"/>
    <cellStyle name="20% - ส่วนที่ถูกเน้น5 2 3" xfId="1966"/>
    <cellStyle name="20% - ส่วนที่ถูกเน้น5 2 30" xfId="1967"/>
    <cellStyle name="20% - ส่วนที่ถูกเน้น5 2 31" xfId="1968"/>
    <cellStyle name="20% - ส่วนที่ถูกเน้น5 2 32" xfId="1969"/>
    <cellStyle name="20% - ส่วนที่ถูกเน้น5 2 33" xfId="1970"/>
    <cellStyle name="20% - ส่วนที่ถูกเน้น5 2 34" xfId="1971"/>
    <cellStyle name="20% - ส่วนที่ถูกเน้น5 2 35" xfId="1972"/>
    <cellStyle name="20% - ส่วนที่ถูกเน้น5 2 4" xfId="1973"/>
    <cellStyle name="20% - ส่วนที่ถูกเน้น5 2 5" xfId="1974"/>
    <cellStyle name="20% - ส่วนที่ถูกเน้น5 2 6" xfId="1975"/>
    <cellStyle name="20% - ส่วนที่ถูกเน้น5 2 7" xfId="1976"/>
    <cellStyle name="20% - ส่วนที่ถูกเน้น5 2 8" xfId="1977"/>
    <cellStyle name="20% - ส่วนที่ถูกเน้น5 2 9" xfId="1978"/>
    <cellStyle name="20% - ส่วนที่ถูกเน้น6 2" xfId="1979"/>
    <cellStyle name="20% - ส่วนที่ถูกเน้น6 2 10" xfId="1980"/>
    <cellStyle name="20% - ส่วนที่ถูกเน้น6 2 11" xfId="1981"/>
    <cellStyle name="20% - ส่วนที่ถูกเน้น6 2 12" xfId="1982"/>
    <cellStyle name="20% - ส่วนที่ถูกเน้น6 2 13" xfId="1983"/>
    <cellStyle name="20% - ส่วนที่ถูกเน้น6 2 14" xfId="1984"/>
    <cellStyle name="20% - ส่วนที่ถูกเน้น6 2 15" xfId="1985"/>
    <cellStyle name="20% - ส่วนที่ถูกเน้น6 2 16" xfId="1986"/>
    <cellStyle name="20% - ส่วนที่ถูกเน้น6 2 17" xfId="1987"/>
    <cellStyle name="20% - ส่วนที่ถูกเน้น6 2 18" xfId="1988"/>
    <cellStyle name="20% - ส่วนที่ถูกเน้น6 2 19" xfId="1989"/>
    <cellStyle name="20% - ส่วนที่ถูกเน้น6 2 2" xfId="1990"/>
    <cellStyle name="20% - ส่วนที่ถูกเน้น6 2 20" xfId="1991"/>
    <cellStyle name="20% - ส่วนที่ถูกเน้น6 2 21" xfId="1992"/>
    <cellStyle name="20% - ส่วนที่ถูกเน้น6 2 22" xfId="1993"/>
    <cellStyle name="20% - ส่วนที่ถูกเน้น6 2 23" xfId="1994"/>
    <cellStyle name="20% - ส่วนที่ถูกเน้น6 2 24" xfId="1995"/>
    <cellStyle name="20% - ส่วนที่ถูกเน้น6 2 25" xfId="1996"/>
    <cellStyle name="20% - ส่วนที่ถูกเน้น6 2 26" xfId="1997"/>
    <cellStyle name="20% - ส่วนที่ถูกเน้น6 2 27" xfId="1998"/>
    <cellStyle name="20% - ส่วนที่ถูกเน้น6 2 28" xfId="1999"/>
    <cellStyle name="20% - ส่วนที่ถูกเน้น6 2 29" xfId="2000"/>
    <cellStyle name="20% - ส่วนที่ถูกเน้น6 2 3" xfId="2001"/>
    <cellStyle name="20% - ส่วนที่ถูกเน้น6 2 30" xfId="2002"/>
    <cellStyle name="20% - ส่วนที่ถูกเน้น6 2 31" xfId="2003"/>
    <cellStyle name="20% - ส่วนที่ถูกเน้น6 2 32" xfId="2004"/>
    <cellStyle name="20% - ส่วนที่ถูกเน้น6 2 33" xfId="2005"/>
    <cellStyle name="20% - ส่วนที่ถูกเน้น6 2 34" xfId="2006"/>
    <cellStyle name="20% - ส่วนที่ถูกเน้น6 2 35" xfId="2007"/>
    <cellStyle name="20% - ส่วนที่ถูกเน้น6 2 4" xfId="2008"/>
    <cellStyle name="20% - ส่วนที่ถูกเน้น6 2 5" xfId="2009"/>
    <cellStyle name="20% - ส่วนที่ถูกเน้น6 2 6" xfId="2010"/>
    <cellStyle name="20% - ส่วนที่ถูกเน้น6 2 7" xfId="2011"/>
    <cellStyle name="20% - ส่วนที่ถูกเน้น6 2 8" xfId="2012"/>
    <cellStyle name="20% - ส่วนที่ถูกเน้น6 2 9" xfId="2013"/>
    <cellStyle name="40 % - Accent1" xfId="2014"/>
    <cellStyle name="40 % - Accent2" xfId="2015"/>
    <cellStyle name="40 % - Accent3" xfId="2016"/>
    <cellStyle name="40 % - Accent4" xfId="2017"/>
    <cellStyle name="40 % - Accent5" xfId="2018"/>
    <cellStyle name="40 % - Accent6" xfId="2019"/>
    <cellStyle name="40% - Accent1" xfId="2020"/>
    <cellStyle name="40% - Accent1 2" xfId="2021"/>
    <cellStyle name="40% - Accent2" xfId="2022"/>
    <cellStyle name="40% - Accent2 2" xfId="2023"/>
    <cellStyle name="40% - Accent3" xfId="2024"/>
    <cellStyle name="40% - Accent3 2" xfId="2025"/>
    <cellStyle name="40% - Accent4" xfId="2026"/>
    <cellStyle name="40% - Accent4 2" xfId="2027"/>
    <cellStyle name="40% - Accent5" xfId="2028"/>
    <cellStyle name="40% - Accent5 2" xfId="2029"/>
    <cellStyle name="40% - Accent6" xfId="2030"/>
    <cellStyle name="40% - Accent6 2" xfId="2031"/>
    <cellStyle name="40% - ส่วนที่ถูกเน้น1 2" xfId="2032"/>
    <cellStyle name="40% - ส่วนที่ถูกเน้น1 2 10" xfId="2033"/>
    <cellStyle name="40% - ส่วนที่ถูกเน้น1 2 11" xfId="2034"/>
    <cellStyle name="40% - ส่วนที่ถูกเน้น1 2 12" xfId="2035"/>
    <cellStyle name="40% - ส่วนที่ถูกเน้น1 2 13" xfId="2036"/>
    <cellStyle name="40% - ส่วนที่ถูกเน้น1 2 14" xfId="2037"/>
    <cellStyle name="40% - ส่วนที่ถูกเน้น1 2 15" xfId="2038"/>
    <cellStyle name="40% - ส่วนที่ถูกเน้น1 2 16" xfId="2039"/>
    <cellStyle name="40% - ส่วนที่ถูกเน้น1 2 17" xfId="2040"/>
    <cellStyle name="40% - ส่วนที่ถูกเน้น1 2 18" xfId="2041"/>
    <cellStyle name="40% - ส่วนที่ถูกเน้น1 2 19" xfId="2042"/>
    <cellStyle name="40% - ส่วนที่ถูกเน้น1 2 2" xfId="2043"/>
    <cellStyle name="40% - ส่วนที่ถูกเน้น1 2 20" xfId="2044"/>
    <cellStyle name="40% - ส่วนที่ถูกเน้น1 2 21" xfId="2045"/>
    <cellStyle name="40% - ส่วนที่ถูกเน้น1 2 22" xfId="2046"/>
    <cellStyle name="40% - ส่วนที่ถูกเน้น1 2 23" xfId="2047"/>
    <cellStyle name="40% - ส่วนที่ถูกเน้น1 2 24" xfId="2048"/>
    <cellStyle name="40% - ส่วนที่ถูกเน้น1 2 25" xfId="2049"/>
    <cellStyle name="40% - ส่วนที่ถูกเน้น1 2 26" xfId="2050"/>
    <cellStyle name="40% - ส่วนที่ถูกเน้น1 2 27" xfId="2051"/>
    <cellStyle name="40% - ส่วนที่ถูกเน้น1 2 28" xfId="2052"/>
    <cellStyle name="40% - ส่วนที่ถูกเน้น1 2 29" xfId="2053"/>
    <cellStyle name="40% - ส่วนที่ถูกเน้น1 2 3" xfId="2054"/>
    <cellStyle name="40% - ส่วนที่ถูกเน้น1 2 30" xfId="2055"/>
    <cellStyle name="40% - ส่วนที่ถูกเน้น1 2 31" xfId="2056"/>
    <cellStyle name="40% - ส่วนที่ถูกเน้น1 2 32" xfId="2057"/>
    <cellStyle name="40% - ส่วนที่ถูกเน้น1 2 33" xfId="2058"/>
    <cellStyle name="40% - ส่วนที่ถูกเน้น1 2 34" xfId="2059"/>
    <cellStyle name="40% - ส่วนที่ถูกเน้น1 2 35" xfId="2060"/>
    <cellStyle name="40% - ส่วนที่ถูกเน้น1 2 4" xfId="2061"/>
    <cellStyle name="40% - ส่วนที่ถูกเน้น1 2 5" xfId="2062"/>
    <cellStyle name="40% - ส่วนที่ถูกเน้น1 2 6" xfId="2063"/>
    <cellStyle name="40% - ส่วนที่ถูกเน้น1 2 7" xfId="2064"/>
    <cellStyle name="40% - ส่วนที่ถูกเน้น1 2 8" xfId="2065"/>
    <cellStyle name="40% - ส่วนที่ถูกเน้น1 2 9" xfId="2066"/>
    <cellStyle name="40% - ส่วนที่ถูกเน้น2 2" xfId="2067"/>
    <cellStyle name="40% - ส่วนที่ถูกเน้น2 2 10" xfId="2068"/>
    <cellStyle name="40% - ส่วนที่ถูกเน้น2 2 11" xfId="2069"/>
    <cellStyle name="40% - ส่วนที่ถูกเน้น2 2 12" xfId="2070"/>
    <cellStyle name="40% - ส่วนที่ถูกเน้น2 2 13" xfId="2071"/>
    <cellStyle name="40% - ส่วนที่ถูกเน้น2 2 14" xfId="2072"/>
    <cellStyle name="40% - ส่วนที่ถูกเน้น2 2 15" xfId="2073"/>
    <cellStyle name="40% - ส่วนที่ถูกเน้น2 2 16" xfId="2074"/>
    <cellStyle name="40% - ส่วนที่ถูกเน้น2 2 17" xfId="2075"/>
    <cellStyle name="40% - ส่วนที่ถูกเน้น2 2 18" xfId="2076"/>
    <cellStyle name="40% - ส่วนที่ถูกเน้น2 2 19" xfId="2077"/>
    <cellStyle name="40% - ส่วนที่ถูกเน้น2 2 2" xfId="2078"/>
    <cellStyle name="40% - ส่วนที่ถูกเน้น2 2 20" xfId="2079"/>
    <cellStyle name="40% - ส่วนที่ถูกเน้น2 2 21" xfId="2080"/>
    <cellStyle name="40% - ส่วนที่ถูกเน้น2 2 22" xfId="2081"/>
    <cellStyle name="40% - ส่วนที่ถูกเน้น2 2 23" xfId="2082"/>
    <cellStyle name="40% - ส่วนที่ถูกเน้น2 2 24" xfId="2083"/>
    <cellStyle name="40% - ส่วนที่ถูกเน้น2 2 25" xfId="2084"/>
    <cellStyle name="40% - ส่วนที่ถูกเน้น2 2 26" xfId="2085"/>
    <cellStyle name="40% - ส่วนที่ถูกเน้น2 2 27" xfId="2086"/>
    <cellStyle name="40% - ส่วนที่ถูกเน้น2 2 28" xfId="2087"/>
    <cellStyle name="40% - ส่วนที่ถูกเน้น2 2 29" xfId="2088"/>
    <cellStyle name="40% - ส่วนที่ถูกเน้น2 2 3" xfId="2089"/>
    <cellStyle name="40% - ส่วนที่ถูกเน้น2 2 30" xfId="2090"/>
    <cellStyle name="40% - ส่วนที่ถูกเน้น2 2 31" xfId="2091"/>
    <cellStyle name="40% - ส่วนที่ถูกเน้น2 2 32" xfId="2092"/>
    <cellStyle name="40% - ส่วนที่ถูกเน้น2 2 33" xfId="2093"/>
    <cellStyle name="40% - ส่วนที่ถูกเน้น2 2 34" xfId="2094"/>
    <cellStyle name="40% - ส่วนที่ถูกเน้น2 2 35" xfId="2095"/>
    <cellStyle name="40% - ส่วนที่ถูกเน้น2 2 4" xfId="2096"/>
    <cellStyle name="40% - ส่วนที่ถูกเน้น2 2 5" xfId="2097"/>
    <cellStyle name="40% - ส่วนที่ถูกเน้น2 2 6" xfId="2098"/>
    <cellStyle name="40% - ส่วนที่ถูกเน้น2 2 7" xfId="2099"/>
    <cellStyle name="40% - ส่วนที่ถูกเน้น2 2 8" xfId="2100"/>
    <cellStyle name="40% - ส่วนที่ถูกเน้น2 2 9" xfId="2101"/>
    <cellStyle name="40% - ส่วนที่ถูกเน้น3 2" xfId="2102"/>
    <cellStyle name="40% - ส่วนที่ถูกเน้น3 2 10" xfId="2103"/>
    <cellStyle name="40% - ส่วนที่ถูกเน้น3 2 11" xfId="2104"/>
    <cellStyle name="40% - ส่วนที่ถูกเน้น3 2 12" xfId="2105"/>
    <cellStyle name="40% - ส่วนที่ถูกเน้น3 2 13" xfId="2106"/>
    <cellStyle name="40% - ส่วนที่ถูกเน้น3 2 14" xfId="2107"/>
    <cellStyle name="40% - ส่วนที่ถูกเน้น3 2 15" xfId="2108"/>
    <cellStyle name="40% - ส่วนที่ถูกเน้น3 2 16" xfId="2109"/>
    <cellStyle name="40% - ส่วนที่ถูกเน้น3 2 17" xfId="2110"/>
    <cellStyle name="40% - ส่วนที่ถูกเน้น3 2 18" xfId="2111"/>
    <cellStyle name="40% - ส่วนที่ถูกเน้น3 2 19" xfId="2112"/>
    <cellStyle name="40% - ส่วนที่ถูกเน้น3 2 2" xfId="2113"/>
    <cellStyle name="40% - ส่วนที่ถูกเน้น3 2 20" xfId="2114"/>
    <cellStyle name="40% - ส่วนที่ถูกเน้น3 2 21" xfId="2115"/>
    <cellStyle name="40% - ส่วนที่ถูกเน้น3 2 22" xfId="2116"/>
    <cellStyle name="40% - ส่วนที่ถูกเน้น3 2 23" xfId="2117"/>
    <cellStyle name="40% - ส่วนที่ถูกเน้น3 2 24" xfId="2118"/>
    <cellStyle name="40% - ส่วนที่ถูกเน้น3 2 25" xfId="2119"/>
    <cellStyle name="40% - ส่วนที่ถูกเน้น3 2 26" xfId="2120"/>
    <cellStyle name="40% - ส่วนที่ถูกเน้น3 2 27" xfId="2121"/>
    <cellStyle name="40% - ส่วนที่ถูกเน้น3 2 28" xfId="2122"/>
    <cellStyle name="40% - ส่วนที่ถูกเน้น3 2 29" xfId="2123"/>
    <cellStyle name="40% - ส่วนที่ถูกเน้น3 2 3" xfId="2124"/>
    <cellStyle name="40% - ส่วนที่ถูกเน้น3 2 30" xfId="2125"/>
    <cellStyle name="40% - ส่วนที่ถูกเน้น3 2 31" xfId="2126"/>
    <cellStyle name="40% - ส่วนที่ถูกเน้น3 2 32" xfId="2127"/>
    <cellStyle name="40% - ส่วนที่ถูกเน้น3 2 33" xfId="2128"/>
    <cellStyle name="40% - ส่วนที่ถูกเน้น3 2 34" xfId="2129"/>
    <cellStyle name="40% - ส่วนที่ถูกเน้น3 2 35" xfId="2130"/>
    <cellStyle name="40% - ส่วนที่ถูกเน้น3 2 4" xfId="2131"/>
    <cellStyle name="40% - ส่วนที่ถูกเน้น3 2 5" xfId="2132"/>
    <cellStyle name="40% - ส่วนที่ถูกเน้น3 2 6" xfId="2133"/>
    <cellStyle name="40% - ส่วนที่ถูกเน้น3 2 7" xfId="2134"/>
    <cellStyle name="40% - ส่วนที่ถูกเน้น3 2 8" xfId="2135"/>
    <cellStyle name="40% - ส่วนที่ถูกเน้น3 2 9" xfId="2136"/>
    <cellStyle name="40% - ส่วนที่ถูกเน้น4 2" xfId="2137"/>
    <cellStyle name="40% - ส่วนที่ถูกเน้น4 2 10" xfId="2138"/>
    <cellStyle name="40% - ส่วนที่ถูกเน้น4 2 11" xfId="2139"/>
    <cellStyle name="40% - ส่วนที่ถูกเน้น4 2 12" xfId="2140"/>
    <cellStyle name="40% - ส่วนที่ถูกเน้น4 2 13" xfId="2141"/>
    <cellStyle name="40% - ส่วนที่ถูกเน้น4 2 14" xfId="2142"/>
    <cellStyle name="40% - ส่วนที่ถูกเน้น4 2 15" xfId="2143"/>
    <cellStyle name="40% - ส่วนที่ถูกเน้น4 2 16" xfId="2144"/>
    <cellStyle name="40% - ส่วนที่ถูกเน้น4 2 17" xfId="2145"/>
    <cellStyle name="40% - ส่วนที่ถูกเน้น4 2 18" xfId="2146"/>
    <cellStyle name="40% - ส่วนที่ถูกเน้น4 2 19" xfId="2147"/>
    <cellStyle name="40% - ส่วนที่ถูกเน้น4 2 2" xfId="2148"/>
    <cellStyle name="40% - ส่วนที่ถูกเน้น4 2 20" xfId="2149"/>
    <cellStyle name="40% - ส่วนที่ถูกเน้น4 2 21" xfId="2150"/>
    <cellStyle name="40% - ส่วนที่ถูกเน้น4 2 22" xfId="2151"/>
    <cellStyle name="40% - ส่วนที่ถูกเน้น4 2 23" xfId="2152"/>
    <cellStyle name="40% - ส่วนที่ถูกเน้น4 2 24" xfId="2153"/>
    <cellStyle name="40% - ส่วนที่ถูกเน้น4 2 25" xfId="2154"/>
    <cellStyle name="40% - ส่วนที่ถูกเน้น4 2 26" xfId="2155"/>
    <cellStyle name="40% - ส่วนที่ถูกเน้น4 2 27" xfId="2156"/>
    <cellStyle name="40% - ส่วนที่ถูกเน้น4 2 28" xfId="2157"/>
    <cellStyle name="40% - ส่วนที่ถูกเน้น4 2 29" xfId="2158"/>
    <cellStyle name="40% - ส่วนที่ถูกเน้น4 2 3" xfId="2159"/>
    <cellStyle name="40% - ส่วนที่ถูกเน้น4 2 30" xfId="2160"/>
    <cellStyle name="40% - ส่วนที่ถูกเน้น4 2 31" xfId="2161"/>
    <cellStyle name="40% - ส่วนที่ถูกเน้น4 2 32" xfId="2162"/>
    <cellStyle name="40% - ส่วนที่ถูกเน้น4 2 33" xfId="2163"/>
    <cellStyle name="40% - ส่วนที่ถูกเน้น4 2 34" xfId="2164"/>
    <cellStyle name="40% - ส่วนที่ถูกเน้น4 2 35" xfId="2165"/>
    <cellStyle name="40% - ส่วนที่ถูกเน้น4 2 4" xfId="2166"/>
    <cellStyle name="40% - ส่วนที่ถูกเน้น4 2 5" xfId="2167"/>
    <cellStyle name="40% - ส่วนที่ถูกเน้น4 2 6" xfId="2168"/>
    <cellStyle name="40% - ส่วนที่ถูกเน้น4 2 7" xfId="2169"/>
    <cellStyle name="40% - ส่วนที่ถูกเน้น4 2 8" xfId="2170"/>
    <cellStyle name="40% - ส่วนที่ถูกเน้น4 2 9" xfId="2171"/>
    <cellStyle name="40% - ส่วนที่ถูกเน้น5 2" xfId="2172"/>
    <cellStyle name="40% - ส่วนที่ถูกเน้น5 2 10" xfId="2173"/>
    <cellStyle name="40% - ส่วนที่ถูกเน้น5 2 11" xfId="2174"/>
    <cellStyle name="40% - ส่วนที่ถูกเน้น5 2 12" xfId="2175"/>
    <cellStyle name="40% - ส่วนที่ถูกเน้น5 2 13" xfId="2176"/>
    <cellStyle name="40% - ส่วนที่ถูกเน้น5 2 14" xfId="2177"/>
    <cellStyle name="40% - ส่วนที่ถูกเน้น5 2 15" xfId="2178"/>
    <cellStyle name="40% - ส่วนที่ถูกเน้น5 2 16" xfId="2179"/>
    <cellStyle name="40% - ส่วนที่ถูกเน้น5 2 17" xfId="2180"/>
    <cellStyle name="40% - ส่วนที่ถูกเน้น5 2 18" xfId="2181"/>
    <cellStyle name="40% - ส่วนที่ถูกเน้น5 2 19" xfId="2182"/>
    <cellStyle name="40% - ส่วนที่ถูกเน้น5 2 2" xfId="2183"/>
    <cellStyle name="40% - ส่วนที่ถูกเน้น5 2 20" xfId="2184"/>
    <cellStyle name="40% - ส่วนที่ถูกเน้น5 2 21" xfId="2185"/>
    <cellStyle name="40% - ส่วนที่ถูกเน้น5 2 22" xfId="2186"/>
    <cellStyle name="40% - ส่วนที่ถูกเน้น5 2 23" xfId="2187"/>
    <cellStyle name="40% - ส่วนที่ถูกเน้น5 2 24" xfId="2188"/>
    <cellStyle name="40% - ส่วนที่ถูกเน้น5 2 25" xfId="2189"/>
    <cellStyle name="40% - ส่วนที่ถูกเน้น5 2 26" xfId="2190"/>
    <cellStyle name="40% - ส่วนที่ถูกเน้น5 2 27" xfId="2191"/>
    <cellStyle name="40% - ส่วนที่ถูกเน้น5 2 28" xfId="2192"/>
    <cellStyle name="40% - ส่วนที่ถูกเน้น5 2 29" xfId="2193"/>
    <cellStyle name="40% - ส่วนที่ถูกเน้น5 2 3" xfId="2194"/>
    <cellStyle name="40% - ส่วนที่ถูกเน้น5 2 30" xfId="2195"/>
    <cellStyle name="40% - ส่วนที่ถูกเน้น5 2 31" xfId="2196"/>
    <cellStyle name="40% - ส่วนที่ถูกเน้น5 2 32" xfId="2197"/>
    <cellStyle name="40% - ส่วนที่ถูกเน้น5 2 33" xfId="2198"/>
    <cellStyle name="40% - ส่วนที่ถูกเน้น5 2 34" xfId="2199"/>
    <cellStyle name="40% - ส่วนที่ถูกเน้น5 2 35" xfId="2200"/>
    <cellStyle name="40% - ส่วนที่ถูกเน้น5 2 4" xfId="2201"/>
    <cellStyle name="40% - ส่วนที่ถูกเน้น5 2 5" xfId="2202"/>
    <cellStyle name="40% - ส่วนที่ถูกเน้น5 2 6" xfId="2203"/>
    <cellStyle name="40% - ส่วนที่ถูกเน้น5 2 7" xfId="2204"/>
    <cellStyle name="40% - ส่วนที่ถูกเน้น5 2 8" xfId="2205"/>
    <cellStyle name="40% - ส่วนที่ถูกเน้น5 2 9" xfId="2206"/>
    <cellStyle name="40% - ส่วนที่ถูกเน้น6 2" xfId="2207"/>
    <cellStyle name="40% - ส่วนที่ถูกเน้น6 2 10" xfId="2208"/>
    <cellStyle name="40% - ส่วนที่ถูกเน้น6 2 11" xfId="2209"/>
    <cellStyle name="40% - ส่วนที่ถูกเน้น6 2 12" xfId="2210"/>
    <cellStyle name="40% - ส่วนที่ถูกเน้น6 2 13" xfId="2211"/>
    <cellStyle name="40% - ส่วนที่ถูกเน้น6 2 14" xfId="2212"/>
    <cellStyle name="40% - ส่วนที่ถูกเน้น6 2 15" xfId="2213"/>
    <cellStyle name="40% - ส่วนที่ถูกเน้น6 2 16" xfId="2214"/>
    <cellStyle name="40% - ส่วนที่ถูกเน้น6 2 17" xfId="2215"/>
    <cellStyle name="40% - ส่วนที่ถูกเน้น6 2 18" xfId="2216"/>
    <cellStyle name="40% - ส่วนที่ถูกเน้น6 2 19" xfId="2217"/>
    <cellStyle name="40% - ส่วนที่ถูกเน้น6 2 2" xfId="2218"/>
    <cellStyle name="40% - ส่วนที่ถูกเน้น6 2 20" xfId="2219"/>
    <cellStyle name="40% - ส่วนที่ถูกเน้น6 2 21" xfId="2220"/>
    <cellStyle name="40% - ส่วนที่ถูกเน้น6 2 22" xfId="2221"/>
    <cellStyle name="40% - ส่วนที่ถูกเน้น6 2 23" xfId="2222"/>
    <cellStyle name="40% - ส่วนที่ถูกเน้น6 2 24" xfId="2223"/>
    <cellStyle name="40% - ส่วนที่ถูกเน้น6 2 25" xfId="2224"/>
    <cellStyle name="40% - ส่วนที่ถูกเน้น6 2 26" xfId="2225"/>
    <cellStyle name="40% - ส่วนที่ถูกเน้น6 2 27" xfId="2226"/>
    <cellStyle name="40% - ส่วนที่ถูกเน้น6 2 28" xfId="2227"/>
    <cellStyle name="40% - ส่วนที่ถูกเน้น6 2 29" xfId="2228"/>
    <cellStyle name="40% - ส่วนที่ถูกเน้น6 2 3" xfId="2229"/>
    <cellStyle name="40% - ส่วนที่ถูกเน้น6 2 30" xfId="2230"/>
    <cellStyle name="40% - ส่วนที่ถูกเน้น6 2 31" xfId="2231"/>
    <cellStyle name="40% - ส่วนที่ถูกเน้น6 2 32" xfId="2232"/>
    <cellStyle name="40% - ส่วนที่ถูกเน้น6 2 33" xfId="2233"/>
    <cellStyle name="40% - ส่วนที่ถูกเน้น6 2 34" xfId="2234"/>
    <cellStyle name="40% - ส่วนที่ถูกเน้น6 2 35" xfId="2235"/>
    <cellStyle name="40% - ส่วนที่ถูกเน้น6 2 4" xfId="2236"/>
    <cellStyle name="40% - ส่วนที่ถูกเน้น6 2 5" xfId="2237"/>
    <cellStyle name="40% - ส่วนที่ถูกเน้น6 2 6" xfId="2238"/>
    <cellStyle name="40% - ส่วนที่ถูกเน้น6 2 7" xfId="2239"/>
    <cellStyle name="40% - ส่วนที่ถูกเน้น6 2 8" xfId="2240"/>
    <cellStyle name="40% - ส่วนที่ถูกเน้น6 2 9" xfId="2241"/>
    <cellStyle name="60 % - Accent1" xfId="2242"/>
    <cellStyle name="60 % - Accent2" xfId="2243"/>
    <cellStyle name="60 % - Accent3" xfId="2244"/>
    <cellStyle name="60 % - Accent4" xfId="2245"/>
    <cellStyle name="60 % - Accent5" xfId="2246"/>
    <cellStyle name="60 % - Accent6" xfId="2247"/>
    <cellStyle name="60% - Accent1" xfId="2248"/>
    <cellStyle name="60% - Accent1 2" xfId="2249"/>
    <cellStyle name="60% - Accent2" xfId="2250"/>
    <cellStyle name="60% - Accent2 2" xfId="2251"/>
    <cellStyle name="60% - Accent3" xfId="2252"/>
    <cellStyle name="60% - Accent3 2" xfId="2253"/>
    <cellStyle name="60% - Accent4" xfId="2254"/>
    <cellStyle name="60% - Accent4 2" xfId="2255"/>
    <cellStyle name="60% - Accent5" xfId="2256"/>
    <cellStyle name="60% - Accent5 2" xfId="2257"/>
    <cellStyle name="60% - Accent6" xfId="2258"/>
    <cellStyle name="60% - Accent6 2" xfId="2259"/>
    <cellStyle name="60% - ส่วนที่ถูกเน้น1 2" xfId="2260"/>
    <cellStyle name="60% - ส่วนที่ถูกเน้น2 2" xfId="2261"/>
    <cellStyle name="60% - ส่วนที่ถูกเน้น3 2" xfId="2262"/>
    <cellStyle name="60% - ส่วนที่ถูกเน้น4 2" xfId="2263"/>
    <cellStyle name="60% - ส่วนที่ถูกเน้น5 2" xfId="2264"/>
    <cellStyle name="60% - ส่วนที่ถูกเน้น6 2" xfId="2265"/>
    <cellStyle name="6mal" xfId="2266"/>
    <cellStyle name="75" xfId="2267"/>
    <cellStyle name="75 10" xfId="2268"/>
    <cellStyle name="75 11" xfId="2269"/>
    <cellStyle name="75 12" xfId="2270"/>
    <cellStyle name="75 13" xfId="2271"/>
    <cellStyle name="75 14" xfId="2272"/>
    <cellStyle name="75 15" xfId="2273"/>
    <cellStyle name="75 16" xfId="2274"/>
    <cellStyle name="75 17" xfId="2275"/>
    <cellStyle name="75 18" xfId="2276"/>
    <cellStyle name="75 19" xfId="2277"/>
    <cellStyle name="75 2" xfId="2278"/>
    <cellStyle name="75 20" xfId="2279"/>
    <cellStyle name="75 21" xfId="2280"/>
    <cellStyle name="75 22" xfId="2281"/>
    <cellStyle name="75 23" xfId="2282"/>
    <cellStyle name="75 24" xfId="2283"/>
    <cellStyle name="75 25" xfId="2284"/>
    <cellStyle name="75 26" xfId="2285"/>
    <cellStyle name="75 27" xfId="2286"/>
    <cellStyle name="75 28" xfId="2287"/>
    <cellStyle name="75 29" xfId="2288"/>
    <cellStyle name="75 3" xfId="2289"/>
    <cellStyle name="75 30" xfId="2290"/>
    <cellStyle name="75 31" xfId="2291"/>
    <cellStyle name="75 32" xfId="2292"/>
    <cellStyle name="75 33" xfId="2293"/>
    <cellStyle name="75 34" xfId="2294"/>
    <cellStyle name="75 35" xfId="2295"/>
    <cellStyle name="75 4" xfId="2296"/>
    <cellStyle name="75 5" xfId="2297"/>
    <cellStyle name="75 6" xfId="2298"/>
    <cellStyle name="75 7" xfId="2299"/>
    <cellStyle name="75 8" xfId="2300"/>
    <cellStyle name="75 9" xfId="2301"/>
    <cellStyle name="a" xfId="2302"/>
    <cellStyle name="abc" xfId="2303"/>
    <cellStyle name="Accent1" xfId="2304"/>
    <cellStyle name="Accent1 2" xfId="2305"/>
    <cellStyle name="Accent2" xfId="2306"/>
    <cellStyle name="Accent2 2" xfId="2307"/>
    <cellStyle name="Accent3" xfId="2308"/>
    <cellStyle name="Accent3 2" xfId="2309"/>
    <cellStyle name="Accent4" xfId="2310"/>
    <cellStyle name="Accent4 2" xfId="2311"/>
    <cellStyle name="Accent5" xfId="2312"/>
    <cellStyle name="Accent5 2" xfId="2313"/>
    <cellStyle name="Accent6" xfId="2314"/>
    <cellStyle name="Accent6 2" xfId="2315"/>
    <cellStyle name="args.style" xfId="2316"/>
    <cellStyle name="Avertissement" xfId="2317"/>
    <cellStyle name="Bad" xfId="2318"/>
    <cellStyle name="Bad 2" xfId="2319"/>
    <cellStyle name="Calc Currency (0)" xfId="81"/>
    <cellStyle name="Calc Currency (0) 10" xfId="2321"/>
    <cellStyle name="Calc Currency (0) 11" xfId="2322"/>
    <cellStyle name="Calc Currency (0) 12" xfId="2323"/>
    <cellStyle name="Calc Currency (0) 13" xfId="2324"/>
    <cellStyle name="Calc Currency (0) 14" xfId="2325"/>
    <cellStyle name="Calc Currency (0) 15" xfId="2326"/>
    <cellStyle name="Calc Currency (0) 16" xfId="2327"/>
    <cellStyle name="Calc Currency (0) 17" xfId="2328"/>
    <cellStyle name="Calc Currency (0) 18" xfId="2329"/>
    <cellStyle name="Calc Currency (0) 19" xfId="2330"/>
    <cellStyle name="Calc Currency (0) 2" xfId="2331"/>
    <cellStyle name="Calc Currency (0) 2 10" xfId="2332"/>
    <cellStyle name="Calc Currency (0) 2 11" xfId="2333"/>
    <cellStyle name="Calc Currency (0) 2 12" xfId="2334"/>
    <cellStyle name="Calc Currency (0) 2 13" xfId="2335"/>
    <cellStyle name="Calc Currency (0) 2 14" xfId="2336"/>
    <cellStyle name="Calc Currency (0) 2 15" xfId="2337"/>
    <cellStyle name="Calc Currency (0) 2 16" xfId="2338"/>
    <cellStyle name="Calc Currency (0) 2 17" xfId="2339"/>
    <cellStyle name="Calc Currency (0) 2 18" xfId="2340"/>
    <cellStyle name="Calc Currency (0) 2 19" xfId="2341"/>
    <cellStyle name="Calc Currency (0) 2 2" xfId="2342"/>
    <cellStyle name="Calc Currency (0) 2 20" xfId="2343"/>
    <cellStyle name="Calc Currency (0) 2 21" xfId="2344"/>
    <cellStyle name="Calc Currency (0) 2 22" xfId="2345"/>
    <cellStyle name="Calc Currency (0) 2 23" xfId="2346"/>
    <cellStyle name="Calc Currency (0) 2 24" xfId="2347"/>
    <cellStyle name="Calc Currency (0) 2 25" xfId="2348"/>
    <cellStyle name="Calc Currency (0) 2 26" xfId="2349"/>
    <cellStyle name="Calc Currency (0) 2 27" xfId="2350"/>
    <cellStyle name="Calc Currency (0) 2 28" xfId="2351"/>
    <cellStyle name="Calc Currency (0) 2 29" xfId="2352"/>
    <cellStyle name="Calc Currency (0) 2 3" xfId="2353"/>
    <cellStyle name="Calc Currency (0) 2 30" xfId="2354"/>
    <cellStyle name="Calc Currency (0) 2 31" xfId="2355"/>
    <cellStyle name="Calc Currency (0) 2 32" xfId="2356"/>
    <cellStyle name="Calc Currency (0) 2 33" xfId="2357"/>
    <cellStyle name="Calc Currency (0) 2 34" xfId="2358"/>
    <cellStyle name="Calc Currency (0) 2 35" xfId="2359"/>
    <cellStyle name="Calc Currency (0) 2 4" xfId="2360"/>
    <cellStyle name="Calc Currency (0) 2 5" xfId="2361"/>
    <cellStyle name="Calc Currency (0) 2 6" xfId="2362"/>
    <cellStyle name="Calc Currency (0) 2 7" xfId="2363"/>
    <cellStyle name="Calc Currency (0) 2 8" xfId="2364"/>
    <cellStyle name="Calc Currency (0) 2 9" xfId="2365"/>
    <cellStyle name="Calc Currency (0) 20" xfId="2366"/>
    <cellStyle name="Calc Currency (0) 21" xfId="2367"/>
    <cellStyle name="Calc Currency (0) 22" xfId="2368"/>
    <cellStyle name="Calc Currency (0) 23" xfId="2369"/>
    <cellStyle name="Calc Currency (0) 24" xfId="2370"/>
    <cellStyle name="Calc Currency (0) 25" xfId="2371"/>
    <cellStyle name="Calc Currency (0) 26" xfId="2372"/>
    <cellStyle name="Calc Currency (0) 27" xfId="2373"/>
    <cellStyle name="Calc Currency (0) 28" xfId="2374"/>
    <cellStyle name="Calc Currency (0) 29" xfId="2375"/>
    <cellStyle name="Calc Currency (0) 3" xfId="2376"/>
    <cellStyle name="Calc Currency (0) 30" xfId="2377"/>
    <cellStyle name="Calc Currency (0) 31" xfId="2378"/>
    <cellStyle name="Calc Currency (0) 32" xfId="2379"/>
    <cellStyle name="Calc Currency (0) 33" xfId="2380"/>
    <cellStyle name="Calc Currency (0) 34" xfId="2381"/>
    <cellStyle name="Calc Currency (0) 35" xfId="2382"/>
    <cellStyle name="Calc Currency (0) 36" xfId="2383"/>
    <cellStyle name="Calc Currency (0) 37" xfId="2384"/>
    <cellStyle name="Calc Currency (0) 38" xfId="2385"/>
    <cellStyle name="Calc Currency (0) 39" xfId="2386"/>
    <cellStyle name="Calc Currency (0) 4" xfId="2387"/>
    <cellStyle name="Calc Currency (0) 40" xfId="2388"/>
    <cellStyle name="Calc Currency (0) 41" xfId="2389"/>
    <cellStyle name="Calc Currency (0) 42" xfId="2390"/>
    <cellStyle name="Calc Currency (0) 43" xfId="2391"/>
    <cellStyle name="Calc Currency (0) 44" xfId="2392"/>
    <cellStyle name="Calc Currency (0) 45" xfId="2393"/>
    <cellStyle name="Calc Currency (0) 46" xfId="2394"/>
    <cellStyle name="Calc Currency (0) 47" xfId="2395"/>
    <cellStyle name="Calc Currency (0) 48" xfId="2396"/>
    <cellStyle name="Calc Currency (0) 5" xfId="2397"/>
    <cellStyle name="Calc Currency (0) 6" xfId="2398"/>
    <cellStyle name="Calc Currency (0) 7" xfId="2399"/>
    <cellStyle name="Calc Currency (0) 8" xfId="2400"/>
    <cellStyle name="Calc Currency (0) 9" xfId="2401"/>
    <cellStyle name="Calc Currency (2)" xfId="82"/>
    <cellStyle name="Calc Percent (0)" xfId="83"/>
    <cellStyle name="Calc Percent (1)" xfId="84"/>
    <cellStyle name="Calc Percent (2)" xfId="85"/>
    <cellStyle name="Calc Units (0)" xfId="86"/>
    <cellStyle name="Calc Units (0) 10" xfId="2405"/>
    <cellStyle name="Calc Units (0) 11" xfId="2406"/>
    <cellStyle name="Calc Units (0) 12" xfId="2407"/>
    <cellStyle name="Calc Units (0) 13" xfId="2408"/>
    <cellStyle name="Calc Units (0) 14" xfId="2409"/>
    <cellStyle name="Calc Units (0) 15" xfId="2410"/>
    <cellStyle name="Calc Units (0) 16" xfId="2411"/>
    <cellStyle name="Calc Units (0) 17" xfId="2412"/>
    <cellStyle name="Calc Units (0) 18" xfId="2413"/>
    <cellStyle name="Calc Units (0) 19" xfId="2414"/>
    <cellStyle name="Calc Units (0) 2" xfId="2415"/>
    <cellStyle name="Calc Units (0) 2 10" xfId="2416"/>
    <cellStyle name="Calc Units (0) 2 11" xfId="2417"/>
    <cellStyle name="Calc Units (0) 2 12" xfId="2418"/>
    <cellStyle name="Calc Units (0) 2 13" xfId="2419"/>
    <cellStyle name="Calc Units (0) 2 14" xfId="2420"/>
    <cellStyle name="Calc Units (0) 2 15" xfId="2421"/>
    <cellStyle name="Calc Units (0) 2 16" xfId="2422"/>
    <cellStyle name="Calc Units (0) 2 17" xfId="2423"/>
    <cellStyle name="Calc Units (0) 2 18" xfId="2424"/>
    <cellStyle name="Calc Units (0) 2 19" xfId="2425"/>
    <cellStyle name="Calc Units (0) 2 2" xfId="2426"/>
    <cellStyle name="Calc Units (0) 2 20" xfId="2427"/>
    <cellStyle name="Calc Units (0) 2 21" xfId="2428"/>
    <cellStyle name="Calc Units (0) 2 22" xfId="2429"/>
    <cellStyle name="Calc Units (0) 2 23" xfId="2430"/>
    <cellStyle name="Calc Units (0) 2 24" xfId="2431"/>
    <cellStyle name="Calc Units (0) 2 25" xfId="2432"/>
    <cellStyle name="Calc Units (0) 2 26" xfId="2433"/>
    <cellStyle name="Calc Units (0) 2 27" xfId="2434"/>
    <cellStyle name="Calc Units (0) 2 28" xfId="2435"/>
    <cellStyle name="Calc Units (0) 2 29" xfId="2436"/>
    <cellStyle name="Calc Units (0) 2 3" xfId="2437"/>
    <cellStyle name="Calc Units (0) 2 30" xfId="2438"/>
    <cellStyle name="Calc Units (0) 2 31" xfId="2439"/>
    <cellStyle name="Calc Units (0) 2 32" xfId="2440"/>
    <cellStyle name="Calc Units (0) 2 33" xfId="2441"/>
    <cellStyle name="Calc Units (0) 2 34" xfId="2442"/>
    <cellStyle name="Calc Units (0) 2 35" xfId="2443"/>
    <cellStyle name="Calc Units (0) 2 4" xfId="2444"/>
    <cellStyle name="Calc Units (0) 2 5" xfId="2445"/>
    <cellStyle name="Calc Units (0) 2 6" xfId="2446"/>
    <cellStyle name="Calc Units (0) 2 7" xfId="2447"/>
    <cellStyle name="Calc Units (0) 2 8" xfId="2448"/>
    <cellStyle name="Calc Units (0) 2 9" xfId="2449"/>
    <cellStyle name="Calc Units (0) 20" xfId="2450"/>
    <cellStyle name="Calc Units (0) 21" xfId="2451"/>
    <cellStyle name="Calc Units (0) 22" xfId="2452"/>
    <cellStyle name="Calc Units (0) 23" xfId="2453"/>
    <cellStyle name="Calc Units (0) 24" xfId="2454"/>
    <cellStyle name="Calc Units (0) 25" xfId="2455"/>
    <cellStyle name="Calc Units (0) 26" xfId="2456"/>
    <cellStyle name="Calc Units (0) 27" xfId="2457"/>
    <cellStyle name="Calc Units (0) 28" xfId="2458"/>
    <cellStyle name="Calc Units (0) 29" xfId="2459"/>
    <cellStyle name="Calc Units (0) 3" xfId="2460"/>
    <cellStyle name="Calc Units (0) 30" xfId="2461"/>
    <cellStyle name="Calc Units (0) 31" xfId="2462"/>
    <cellStyle name="Calc Units (0) 32" xfId="2463"/>
    <cellStyle name="Calc Units (0) 33" xfId="2464"/>
    <cellStyle name="Calc Units (0) 34" xfId="2465"/>
    <cellStyle name="Calc Units (0) 35" xfId="2466"/>
    <cellStyle name="Calc Units (0) 36" xfId="2467"/>
    <cellStyle name="Calc Units (0) 37" xfId="2468"/>
    <cellStyle name="Calc Units (0) 38" xfId="2469"/>
    <cellStyle name="Calc Units (0) 4" xfId="2470"/>
    <cellStyle name="Calc Units (0) 5" xfId="2471"/>
    <cellStyle name="Calc Units (0) 6" xfId="2472"/>
    <cellStyle name="Calc Units (0) 7" xfId="2473"/>
    <cellStyle name="Calc Units (0) 8" xfId="2474"/>
    <cellStyle name="Calc Units (0) 9" xfId="2475"/>
    <cellStyle name="Calc Units (1)" xfId="87"/>
    <cellStyle name="Calc Units (1) 10" xfId="2476"/>
    <cellStyle name="Calc Units (1) 11" xfId="2477"/>
    <cellStyle name="Calc Units (1) 12" xfId="2478"/>
    <cellStyle name="Calc Units (1) 13" xfId="2479"/>
    <cellStyle name="Calc Units (1) 14" xfId="2480"/>
    <cellStyle name="Calc Units (1) 15" xfId="2481"/>
    <cellStyle name="Calc Units (1) 16" xfId="2482"/>
    <cellStyle name="Calc Units (1) 17" xfId="2483"/>
    <cellStyle name="Calc Units (1) 18" xfId="2484"/>
    <cellStyle name="Calc Units (1) 19" xfId="2485"/>
    <cellStyle name="Calc Units (1) 2" xfId="2486"/>
    <cellStyle name="Calc Units (1) 2 10" xfId="2487"/>
    <cellStyle name="Calc Units (1) 2 11" xfId="2488"/>
    <cellStyle name="Calc Units (1) 2 12" xfId="2489"/>
    <cellStyle name="Calc Units (1) 2 13" xfId="2490"/>
    <cellStyle name="Calc Units (1) 2 14" xfId="2491"/>
    <cellStyle name="Calc Units (1) 2 15" xfId="2492"/>
    <cellStyle name="Calc Units (1) 2 16" xfId="2493"/>
    <cellStyle name="Calc Units (1) 2 17" xfId="2494"/>
    <cellStyle name="Calc Units (1) 2 18" xfId="2495"/>
    <cellStyle name="Calc Units (1) 2 19" xfId="2496"/>
    <cellStyle name="Calc Units (1) 2 2" xfId="2497"/>
    <cellStyle name="Calc Units (1) 2 20" xfId="2498"/>
    <cellStyle name="Calc Units (1) 2 21" xfId="2499"/>
    <cellStyle name="Calc Units (1) 2 22" xfId="2500"/>
    <cellStyle name="Calc Units (1) 2 23" xfId="2501"/>
    <cellStyle name="Calc Units (1) 2 24" xfId="2502"/>
    <cellStyle name="Calc Units (1) 2 25" xfId="2503"/>
    <cellStyle name="Calc Units (1) 2 26" xfId="2504"/>
    <cellStyle name="Calc Units (1) 2 27" xfId="2505"/>
    <cellStyle name="Calc Units (1) 2 28" xfId="2506"/>
    <cellStyle name="Calc Units (1) 2 29" xfId="2507"/>
    <cellStyle name="Calc Units (1) 2 3" xfId="2508"/>
    <cellStyle name="Calc Units (1) 2 30" xfId="2509"/>
    <cellStyle name="Calc Units (1) 2 31" xfId="2510"/>
    <cellStyle name="Calc Units (1) 2 32" xfId="2511"/>
    <cellStyle name="Calc Units (1) 2 33" xfId="2512"/>
    <cellStyle name="Calc Units (1) 2 34" xfId="2513"/>
    <cellStyle name="Calc Units (1) 2 35" xfId="2514"/>
    <cellStyle name="Calc Units (1) 2 4" xfId="2515"/>
    <cellStyle name="Calc Units (1) 2 5" xfId="2516"/>
    <cellStyle name="Calc Units (1) 2 6" xfId="2517"/>
    <cellStyle name="Calc Units (1) 2 7" xfId="2518"/>
    <cellStyle name="Calc Units (1) 2 8" xfId="2519"/>
    <cellStyle name="Calc Units (1) 2 9" xfId="2520"/>
    <cellStyle name="Calc Units (1) 20" xfId="2521"/>
    <cellStyle name="Calc Units (1) 21" xfId="2522"/>
    <cellStyle name="Calc Units (1) 22" xfId="2523"/>
    <cellStyle name="Calc Units (1) 23" xfId="2524"/>
    <cellStyle name="Calc Units (1) 24" xfId="2525"/>
    <cellStyle name="Calc Units (1) 25" xfId="2526"/>
    <cellStyle name="Calc Units (1) 26" xfId="2527"/>
    <cellStyle name="Calc Units (1) 27" xfId="2528"/>
    <cellStyle name="Calc Units (1) 28" xfId="2529"/>
    <cellStyle name="Calc Units (1) 29" xfId="2530"/>
    <cellStyle name="Calc Units (1) 3" xfId="2531"/>
    <cellStyle name="Calc Units (1) 30" xfId="2532"/>
    <cellStyle name="Calc Units (1) 31" xfId="2533"/>
    <cellStyle name="Calc Units (1) 32" xfId="2534"/>
    <cellStyle name="Calc Units (1) 33" xfId="2535"/>
    <cellStyle name="Calc Units (1) 34" xfId="2536"/>
    <cellStyle name="Calc Units (1) 35" xfId="2537"/>
    <cellStyle name="Calc Units (1) 36" xfId="2538"/>
    <cellStyle name="Calc Units (1) 37" xfId="2539"/>
    <cellStyle name="Calc Units (1) 38" xfId="2540"/>
    <cellStyle name="Calc Units (1) 4" xfId="2541"/>
    <cellStyle name="Calc Units (1) 5" xfId="2542"/>
    <cellStyle name="Calc Units (1) 6" xfId="2543"/>
    <cellStyle name="Calc Units (1) 7" xfId="2544"/>
    <cellStyle name="Calc Units (1) 8" xfId="2545"/>
    <cellStyle name="Calc Units (1) 9" xfId="2546"/>
    <cellStyle name="Calc Units (2)" xfId="88"/>
    <cellStyle name="Calcul" xfId="2548"/>
    <cellStyle name="Calculation" xfId="2549"/>
    <cellStyle name="Calculation 2" xfId="2550"/>
    <cellStyle name="Cellule liée" xfId="2551"/>
    <cellStyle name="Check Cell" xfId="2552"/>
    <cellStyle name="Check Cell 2" xfId="2553"/>
    <cellStyle name="Comma [00]" xfId="89"/>
    <cellStyle name="Comma [00] 10" xfId="2554"/>
    <cellStyle name="Comma [00] 11" xfId="2555"/>
    <cellStyle name="Comma [00] 12" xfId="2556"/>
    <cellStyle name="Comma [00] 13" xfId="2557"/>
    <cellStyle name="Comma [00] 14" xfId="2558"/>
    <cellStyle name="Comma [00] 15" xfId="2559"/>
    <cellStyle name="Comma [00] 16" xfId="2560"/>
    <cellStyle name="Comma [00] 17" xfId="2561"/>
    <cellStyle name="Comma [00] 18" xfId="2562"/>
    <cellStyle name="Comma [00] 19" xfId="2563"/>
    <cellStyle name="Comma [00] 2" xfId="2564"/>
    <cellStyle name="Comma [00] 2 10" xfId="2565"/>
    <cellStyle name="Comma [00] 2 11" xfId="2566"/>
    <cellStyle name="Comma [00] 2 12" xfId="2567"/>
    <cellStyle name="Comma [00] 2 13" xfId="2568"/>
    <cellStyle name="Comma [00] 2 14" xfId="2569"/>
    <cellStyle name="Comma [00] 2 15" xfId="2570"/>
    <cellStyle name="Comma [00] 2 16" xfId="2571"/>
    <cellStyle name="Comma [00] 2 17" xfId="2572"/>
    <cellStyle name="Comma [00] 2 18" xfId="2573"/>
    <cellStyle name="Comma [00] 2 19" xfId="2574"/>
    <cellStyle name="Comma [00] 2 2" xfId="2575"/>
    <cellStyle name="Comma [00] 2 20" xfId="2576"/>
    <cellStyle name="Comma [00] 2 21" xfId="2577"/>
    <cellStyle name="Comma [00] 2 22" xfId="2578"/>
    <cellStyle name="Comma [00] 2 23" xfId="2579"/>
    <cellStyle name="Comma [00] 2 24" xfId="2580"/>
    <cellStyle name="Comma [00] 2 25" xfId="2581"/>
    <cellStyle name="Comma [00] 2 26" xfId="2582"/>
    <cellStyle name="Comma [00] 2 27" xfId="2583"/>
    <cellStyle name="Comma [00] 2 28" xfId="2584"/>
    <cellStyle name="Comma [00] 2 29" xfId="2585"/>
    <cellStyle name="Comma [00] 2 3" xfId="2586"/>
    <cellStyle name="Comma [00] 2 30" xfId="2587"/>
    <cellStyle name="Comma [00] 2 31" xfId="2588"/>
    <cellStyle name="Comma [00] 2 32" xfId="2589"/>
    <cellStyle name="Comma [00] 2 33" xfId="2590"/>
    <cellStyle name="Comma [00] 2 34" xfId="2591"/>
    <cellStyle name="Comma [00] 2 35" xfId="2592"/>
    <cellStyle name="Comma [00] 2 4" xfId="2593"/>
    <cellStyle name="Comma [00] 2 5" xfId="2594"/>
    <cellStyle name="Comma [00] 2 6" xfId="2595"/>
    <cellStyle name="Comma [00] 2 7" xfId="2596"/>
    <cellStyle name="Comma [00] 2 8" xfId="2597"/>
    <cellStyle name="Comma [00] 2 9" xfId="2598"/>
    <cellStyle name="Comma [00] 20" xfId="2599"/>
    <cellStyle name="Comma [00] 21" xfId="2600"/>
    <cellStyle name="Comma [00] 22" xfId="2601"/>
    <cellStyle name="Comma [00] 23" xfId="2602"/>
    <cellStyle name="Comma [00] 24" xfId="2603"/>
    <cellStyle name="Comma [00] 25" xfId="2604"/>
    <cellStyle name="Comma [00] 26" xfId="2605"/>
    <cellStyle name="Comma [00] 27" xfId="2606"/>
    <cellStyle name="Comma [00] 28" xfId="2607"/>
    <cellStyle name="Comma [00] 29" xfId="2608"/>
    <cellStyle name="Comma [00] 3" xfId="2609"/>
    <cellStyle name="Comma [00] 30" xfId="2610"/>
    <cellStyle name="Comma [00] 31" xfId="2611"/>
    <cellStyle name="Comma [00] 32" xfId="2612"/>
    <cellStyle name="Comma [00] 33" xfId="2613"/>
    <cellStyle name="Comma [00] 34" xfId="2614"/>
    <cellStyle name="Comma [00] 35" xfId="2615"/>
    <cellStyle name="Comma [00] 36" xfId="2616"/>
    <cellStyle name="Comma [00] 37" xfId="2617"/>
    <cellStyle name="Comma [00] 38" xfId="2618"/>
    <cellStyle name="Comma [00] 4" xfId="2619"/>
    <cellStyle name="Comma [00] 5" xfId="2620"/>
    <cellStyle name="Comma [00] 6" xfId="2621"/>
    <cellStyle name="Comma [00] 7" xfId="2622"/>
    <cellStyle name="Comma [00] 8" xfId="2623"/>
    <cellStyle name="Comma [00] 9" xfId="2624"/>
    <cellStyle name="Comma 10" xfId="5"/>
    <cellStyle name="Comma 10 2" xfId="6"/>
    <cellStyle name="Comma 10 2 2" xfId="6091"/>
    <cellStyle name="Comma 11" xfId="2625"/>
    <cellStyle name="Comma 12" xfId="2626"/>
    <cellStyle name="Comma 13" xfId="2627"/>
    <cellStyle name="Comma 14" xfId="7"/>
    <cellStyle name="Comma 14 2" xfId="2628"/>
    <cellStyle name="Comma 15" xfId="2629"/>
    <cellStyle name="Comma 16" xfId="2630"/>
    <cellStyle name="Comma 17" xfId="2631"/>
    <cellStyle name="Comma 18" xfId="2632"/>
    <cellStyle name="Comma 19" xfId="2633"/>
    <cellStyle name="Comma 2" xfId="8"/>
    <cellStyle name="Comma 2 2" xfId="2635"/>
    <cellStyle name="Comma 2 3" xfId="2636"/>
    <cellStyle name="Comma 2 4" xfId="2637"/>
    <cellStyle name="Comma 2 5" xfId="2638"/>
    <cellStyle name="Comma 2 5 10" xfId="2639"/>
    <cellStyle name="Comma 2 5 11" xfId="2640"/>
    <cellStyle name="Comma 2 5 12" xfId="2641"/>
    <cellStyle name="Comma 2 5 13" xfId="2642"/>
    <cellStyle name="Comma 2 5 14" xfId="2643"/>
    <cellStyle name="Comma 2 5 15" xfId="2644"/>
    <cellStyle name="Comma 2 5 16" xfId="2645"/>
    <cellStyle name="Comma 2 5 17" xfId="2646"/>
    <cellStyle name="Comma 2 5 18" xfId="2647"/>
    <cellStyle name="Comma 2 5 19" xfId="2648"/>
    <cellStyle name="Comma 2 5 2" xfId="2649"/>
    <cellStyle name="Comma 2 5 20" xfId="2650"/>
    <cellStyle name="Comma 2 5 21" xfId="2651"/>
    <cellStyle name="Comma 2 5 22" xfId="2652"/>
    <cellStyle name="Comma 2 5 23" xfId="2653"/>
    <cellStyle name="Comma 2 5 24" xfId="2654"/>
    <cellStyle name="Comma 2 5 25" xfId="2655"/>
    <cellStyle name="Comma 2 5 26" xfId="2656"/>
    <cellStyle name="Comma 2 5 27" xfId="2657"/>
    <cellStyle name="Comma 2 5 28" xfId="2658"/>
    <cellStyle name="Comma 2 5 29" xfId="2659"/>
    <cellStyle name="Comma 2 5 3" xfId="2660"/>
    <cellStyle name="Comma 2 5 30" xfId="2661"/>
    <cellStyle name="Comma 2 5 31" xfId="2662"/>
    <cellStyle name="Comma 2 5 32" xfId="2663"/>
    <cellStyle name="Comma 2 5 33" xfId="2664"/>
    <cellStyle name="Comma 2 5 34" xfId="2665"/>
    <cellStyle name="Comma 2 5 35" xfId="2666"/>
    <cellStyle name="Comma 2 5 4" xfId="2667"/>
    <cellStyle name="Comma 2 5 5" xfId="2668"/>
    <cellStyle name="Comma 2 5 6" xfId="2669"/>
    <cellStyle name="Comma 2 5 7" xfId="2670"/>
    <cellStyle name="Comma 2 5 8" xfId="2671"/>
    <cellStyle name="Comma 2 5 9" xfId="2672"/>
    <cellStyle name="Comma 2 6" xfId="2634"/>
    <cellStyle name="Comma 20" xfId="2673"/>
    <cellStyle name="Comma 21" xfId="2674"/>
    <cellStyle name="Comma 22" xfId="2675"/>
    <cellStyle name="Comma 23" xfId="2676"/>
    <cellStyle name="Comma 24" xfId="2677"/>
    <cellStyle name="Comma 25" xfId="2678"/>
    <cellStyle name="Comma 26" xfId="2679"/>
    <cellStyle name="Comma 27" xfId="2680"/>
    <cellStyle name="Comma 28" xfId="2681"/>
    <cellStyle name="Comma 29" xfId="2682"/>
    <cellStyle name="Comma 3" xfId="4"/>
    <cellStyle name="Comma 3 10" xfId="2684"/>
    <cellStyle name="Comma 3 11" xfId="2685"/>
    <cellStyle name="Comma 3 12" xfId="2686"/>
    <cellStyle name="Comma 3 13" xfId="2687"/>
    <cellStyle name="Comma 3 14" xfId="2688"/>
    <cellStyle name="Comma 3 15" xfId="2689"/>
    <cellStyle name="Comma 3 16" xfId="2690"/>
    <cellStyle name="Comma 3 17" xfId="2691"/>
    <cellStyle name="Comma 3 18" xfId="2692"/>
    <cellStyle name="Comma 3 19" xfId="2693"/>
    <cellStyle name="Comma 3 2" xfId="2694"/>
    <cellStyle name="Comma 3 2 10" xfId="2695"/>
    <cellStyle name="Comma 3 2 11" xfId="2696"/>
    <cellStyle name="Comma 3 2 12" xfId="2697"/>
    <cellStyle name="Comma 3 2 13" xfId="2698"/>
    <cellStyle name="Comma 3 2 14" xfId="2699"/>
    <cellStyle name="Comma 3 2 15" xfId="2700"/>
    <cellStyle name="Comma 3 2 16" xfId="2701"/>
    <cellStyle name="Comma 3 2 17" xfId="2702"/>
    <cellStyle name="Comma 3 2 18" xfId="2703"/>
    <cellStyle name="Comma 3 2 19" xfId="2704"/>
    <cellStyle name="Comma 3 2 2" xfId="2705"/>
    <cellStyle name="Comma 3 2 20" xfId="2706"/>
    <cellStyle name="Comma 3 2 21" xfId="2707"/>
    <cellStyle name="Comma 3 2 22" xfId="2708"/>
    <cellStyle name="Comma 3 2 23" xfId="2709"/>
    <cellStyle name="Comma 3 2 24" xfId="2710"/>
    <cellStyle name="Comma 3 2 25" xfId="2711"/>
    <cellStyle name="Comma 3 2 26" xfId="2712"/>
    <cellStyle name="Comma 3 2 27" xfId="2713"/>
    <cellStyle name="Comma 3 2 28" xfId="2714"/>
    <cellStyle name="Comma 3 2 29" xfId="2715"/>
    <cellStyle name="Comma 3 2 3" xfId="2716"/>
    <cellStyle name="Comma 3 2 30" xfId="2717"/>
    <cellStyle name="Comma 3 2 31" xfId="2718"/>
    <cellStyle name="Comma 3 2 32" xfId="2719"/>
    <cellStyle name="Comma 3 2 33" xfId="2720"/>
    <cellStyle name="Comma 3 2 34" xfId="2721"/>
    <cellStyle name="Comma 3 2 35" xfId="2722"/>
    <cellStyle name="Comma 3 2 4" xfId="2723"/>
    <cellStyle name="Comma 3 2 5" xfId="2724"/>
    <cellStyle name="Comma 3 2 6" xfId="2725"/>
    <cellStyle name="Comma 3 2 7" xfId="2726"/>
    <cellStyle name="Comma 3 2 8" xfId="2727"/>
    <cellStyle name="Comma 3 2 9" xfId="2728"/>
    <cellStyle name="Comma 3 20" xfId="2729"/>
    <cellStyle name="Comma 3 21" xfId="2730"/>
    <cellStyle name="Comma 3 22" xfId="2731"/>
    <cellStyle name="Comma 3 23" xfId="2732"/>
    <cellStyle name="Comma 3 24" xfId="2733"/>
    <cellStyle name="Comma 3 25" xfId="2734"/>
    <cellStyle name="Comma 3 26" xfId="2735"/>
    <cellStyle name="Comma 3 27" xfId="2736"/>
    <cellStyle name="Comma 3 28" xfId="2737"/>
    <cellStyle name="Comma 3 29" xfId="2738"/>
    <cellStyle name="Comma 3 3" xfId="2739"/>
    <cellStyle name="Comma 3 30" xfId="2740"/>
    <cellStyle name="Comma 3 31" xfId="2741"/>
    <cellStyle name="Comma 3 32" xfId="2742"/>
    <cellStyle name="Comma 3 33" xfId="2743"/>
    <cellStyle name="Comma 3 34" xfId="2744"/>
    <cellStyle name="Comma 3 35" xfId="2745"/>
    <cellStyle name="Comma 3 36" xfId="2746"/>
    <cellStyle name="Comma 3 37" xfId="2747"/>
    <cellStyle name="Comma 3 38" xfId="2748"/>
    <cellStyle name="Comma 3 39" xfId="2749"/>
    <cellStyle name="Comma 3 4" xfId="2750"/>
    <cellStyle name="Comma 3 40" xfId="2751"/>
    <cellStyle name="Comma 3 41" xfId="2752"/>
    <cellStyle name="Comma 3 42" xfId="2753"/>
    <cellStyle name="Comma 3 43" xfId="2754"/>
    <cellStyle name="Comma 3 44" xfId="2755"/>
    <cellStyle name="Comma 3 45" xfId="2756"/>
    <cellStyle name="Comma 3 46" xfId="2757"/>
    <cellStyle name="Comma 3 47" xfId="2758"/>
    <cellStyle name="Comma 3 48" xfId="2759"/>
    <cellStyle name="Comma 3 49" xfId="2760"/>
    <cellStyle name="Comma 3 5" xfId="2761"/>
    <cellStyle name="Comma 3 50" xfId="2762"/>
    <cellStyle name="Comma 3 51" xfId="2763"/>
    <cellStyle name="Comma 3 52" xfId="2764"/>
    <cellStyle name="Comma 3 53" xfId="2765"/>
    <cellStyle name="Comma 3 54" xfId="2766"/>
    <cellStyle name="Comma 3 55" xfId="2767"/>
    <cellStyle name="Comma 3 56" xfId="2768"/>
    <cellStyle name="Comma 3 57" xfId="2769"/>
    <cellStyle name="Comma 3 58" xfId="2770"/>
    <cellStyle name="Comma 3 59" xfId="2771"/>
    <cellStyle name="Comma 3 6" xfId="2772"/>
    <cellStyle name="Comma 3 60" xfId="2773"/>
    <cellStyle name="Comma 3 61" xfId="2774"/>
    <cellStyle name="Comma 3 62" xfId="2775"/>
    <cellStyle name="Comma 3 63" xfId="6089"/>
    <cellStyle name="Comma 3 64" xfId="6073"/>
    <cellStyle name="Comma 3 65" xfId="5123"/>
    <cellStyle name="Comma 3 66" xfId="5466"/>
    <cellStyle name="Comma 3 67" xfId="5520"/>
    <cellStyle name="Comma 3 68" xfId="5657"/>
    <cellStyle name="Comma 3 69" xfId="5668"/>
    <cellStyle name="Comma 3 7" xfId="2776"/>
    <cellStyle name="Comma 3 70" xfId="5691"/>
    <cellStyle name="Comma 3 71" xfId="5702"/>
    <cellStyle name="Comma 3 72" xfId="5725"/>
    <cellStyle name="Comma 3 73" xfId="5730"/>
    <cellStyle name="Comma 3 74" xfId="5735"/>
    <cellStyle name="Comma 3 75" xfId="5740"/>
    <cellStyle name="Comma 3 76" xfId="5746"/>
    <cellStyle name="Comma 3 77" xfId="5751"/>
    <cellStyle name="Comma 3 78" xfId="2683"/>
    <cellStyle name="Comma 3 8" xfId="2777"/>
    <cellStyle name="Comma 3 9" xfId="2778"/>
    <cellStyle name="Comma 30" xfId="2779"/>
    <cellStyle name="Comma 31" xfId="2780"/>
    <cellStyle name="Comma 32" xfId="2781"/>
    <cellStyle name="Comma 33" xfId="2782"/>
    <cellStyle name="Comma 34" xfId="2783"/>
    <cellStyle name="Comma 35" xfId="2784"/>
    <cellStyle name="Comma 36" xfId="2785"/>
    <cellStyle name="Comma 37" xfId="2786"/>
    <cellStyle name="Comma 38" xfId="2787"/>
    <cellStyle name="Comma 39" xfId="2788"/>
    <cellStyle name="Comma 4" xfId="9"/>
    <cellStyle name="Comma 4 2" xfId="10"/>
    <cellStyle name="Comma 40" xfId="2789"/>
    <cellStyle name="Comma 41" xfId="2790"/>
    <cellStyle name="Comma 42" xfId="2791"/>
    <cellStyle name="Comma 43" xfId="2792"/>
    <cellStyle name="Comma 44" xfId="2793"/>
    <cellStyle name="Comma 45" xfId="2794"/>
    <cellStyle name="Comma 46" xfId="2795"/>
    <cellStyle name="Comma 47" xfId="2796"/>
    <cellStyle name="Comma 48" xfId="2797"/>
    <cellStyle name="Comma 49" xfId="2798"/>
    <cellStyle name="Comma 5" xfId="11"/>
    <cellStyle name="Comma 5 2" xfId="2799"/>
    <cellStyle name="Comma 50" xfId="2800"/>
    <cellStyle name="Comma 51" xfId="2801"/>
    <cellStyle name="Comma 52" xfId="2802"/>
    <cellStyle name="Comma 53" xfId="2803"/>
    <cellStyle name="Comma 54" xfId="2804"/>
    <cellStyle name="Comma 55" xfId="2805"/>
    <cellStyle name="Comma 56" xfId="2806"/>
    <cellStyle name="Comma 57" xfId="2807"/>
    <cellStyle name="Comma 58" xfId="2808"/>
    <cellStyle name="Comma 59" xfId="2809"/>
    <cellStyle name="Comma 6" xfId="2810"/>
    <cellStyle name="Comma 60" xfId="2811"/>
    <cellStyle name="Comma 61" xfId="2812"/>
    <cellStyle name="Comma 62" xfId="2813"/>
    <cellStyle name="Comma 63" xfId="2814"/>
    <cellStyle name="Comma 64" xfId="2815"/>
    <cellStyle name="Comma 65" xfId="2816"/>
    <cellStyle name="Comma 66" xfId="2817"/>
    <cellStyle name="Comma 67" xfId="2818"/>
    <cellStyle name="Comma 68" xfId="2819"/>
    <cellStyle name="Comma 69" xfId="2820"/>
    <cellStyle name="Comma 7" xfId="2821"/>
    <cellStyle name="Comma 70" xfId="2822"/>
    <cellStyle name="Comma 71" xfId="2823"/>
    <cellStyle name="Comma 72" xfId="2824"/>
    <cellStyle name="Comma 73" xfId="2825"/>
    <cellStyle name="Comma 74" xfId="2826"/>
    <cellStyle name="Comma 75" xfId="2827"/>
    <cellStyle name="Comma 76" xfId="2828"/>
    <cellStyle name="Comma 77" xfId="2829"/>
    <cellStyle name="Comma 78" xfId="2830"/>
    <cellStyle name="Comma 79" xfId="2831"/>
    <cellStyle name="Comma 8" xfId="2832"/>
    <cellStyle name="Comma 80" xfId="2833"/>
    <cellStyle name="Comma 81" xfId="2834"/>
    <cellStyle name="Comma 82" xfId="2835"/>
    <cellStyle name="Comma 83" xfId="2836"/>
    <cellStyle name="Comma 84" xfId="2837"/>
    <cellStyle name="Comma 85" xfId="2838"/>
    <cellStyle name="Comma 86" xfId="2839"/>
    <cellStyle name="Comma 87" xfId="2840"/>
    <cellStyle name="Comma 88" xfId="2841"/>
    <cellStyle name="Comma 89" xfId="2842"/>
    <cellStyle name="Comma 9" xfId="12"/>
    <cellStyle name="Comma 90" xfId="2843"/>
    <cellStyle name="Comma 91" xfId="6095"/>
    <cellStyle name="Comma0" xfId="2844"/>
    <cellStyle name="Comma0 2" xfId="2845"/>
    <cellStyle name="Comma0 2 10" xfId="2846"/>
    <cellStyle name="Comma0 2 11" xfId="2847"/>
    <cellStyle name="Comma0 2 12" xfId="2848"/>
    <cellStyle name="Comma0 2 13" xfId="2849"/>
    <cellStyle name="Comma0 2 14" xfId="2850"/>
    <cellStyle name="Comma0 2 15" xfId="2851"/>
    <cellStyle name="Comma0 2 16" xfId="2852"/>
    <cellStyle name="Comma0 2 17" xfId="2853"/>
    <cellStyle name="Comma0 2 18" xfId="2854"/>
    <cellStyle name="Comma0 2 19" xfId="2855"/>
    <cellStyle name="Comma0 2 2" xfId="2856"/>
    <cellStyle name="Comma0 2 20" xfId="2857"/>
    <cellStyle name="Comma0 2 21" xfId="2858"/>
    <cellStyle name="Comma0 2 22" xfId="2859"/>
    <cellStyle name="Comma0 2 23" xfId="2860"/>
    <cellStyle name="Comma0 2 24" xfId="2861"/>
    <cellStyle name="Comma0 2 25" xfId="2862"/>
    <cellStyle name="Comma0 2 26" xfId="2863"/>
    <cellStyle name="Comma0 2 27" xfId="2864"/>
    <cellStyle name="Comma0 2 28" xfId="2865"/>
    <cellStyle name="Comma0 2 29" xfId="2866"/>
    <cellStyle name="Comma0 2 3" xfId="2867"/>
    <cellStyle name="Comma0 2 30" xfId="2868"/>
    <cellStyle name="Comma0 2 31" xfId="2869"/>
    <cellStyle name="Comma0 2 32" xfId="2870"/>
    <cellStyle name="Comma0 2 33" xfId="2871"/>
    <cellStyle name="Comma0 2 34" xfId="2872"/>
    <cellStyle name="Comma0 2 35" xfId="2873"/>
    <cellStyle name="Comma0 2 4" xfId="2874"/>
    <cellStyle name="Comma0 2 5" xfId="2875"/>
    <cellStyle name="Comma0 2 6" xfId="2876"/>
    <cellStyle name="Comma0 2 7" xfId="2877"/>
    <cellStyle name="Comma0 2 8" xfId="2878"/>
    <cellStyle name="Comma0 2 9" xfId="2879"/>
    <cellStyle name="Comma0 3" xfId="2880"/>
    <cellStyle name="Comma0 4" xfId="2881"/>
    <cellStyle name="Comma0 5" xfId="2882"/>
    <cellStyle name="Commentaire" xfId="2883"/>
    <cellStyle name="Commentaire 10" xfId="2884"/>
    <cellStyle name="Commentaire 11" xfId="2885"/>
    <cellStyle name="Commentaire 12" xfId="2886"/>
    <cellStyle name="Commentaire 13" xfId="2887"/>
    <cellStyle name="Commentaire 14" xfId="2888"/>
    <cellStyle name="Commentaire 15" xfId="2889"/>
    <cellStyle name="Commentaire 16" xfId="2890"/>
    <cellStyle name="Commentaire 17" xfId="2891"/>
    <cellStyle name="Commentaire 18" xfId="2892"/>
    <cellStyle name="Commentaire 19" xfId="2893"/>
    <cellStyle name="Commentaire 2" xfId="2894"/>
    <cellStyle name="Commentaire 20" xfId="2895"/>
    <cellStyle name="Commentaire 21" xfId="2896"/>
    <cellStyle name="Commentaire 22" xfId="2897"/>
    <cellStyle name="Commentaire 23" xfId="2898"/>
    <cellStyle name="Commentaire 24" xfId="2899"/>
    <cellStyle name="Commentaire 25" xfId="2900"/>
    <cellStyle name="Commentaire 26" xfId="2901"/>
    <cellStyle name="Commentaire 27" xfId="2902"/>
    <cellStyle name="Commentaire 28" xfId="2903"/>
    <cellStyle name="Commentaire 29" xfId="2904"/>
    <cellStyle name="Commentaire 3" xfId="2905"/>
    <cellStyle name="Commentaire 30" xfId="2906"/>
    <cellStyle name="Commentaire 31" xfId="2907"/>
    <cellStyle name="Commentaire 32" xfId="2908"/>
    <cellStyle name="Commentaire 33" xfId="2909"/>
    <cellStyle name="Commentaire 34" xfId="2910"/>
    <cellStyle name="Commentaire 35" xfId="2911"/>
    <cellStyle name="Commentaire 4" xfId="2912"/>
    <cellStyle name="Commentaire 5" xfId="2913"/>
    <cellStyle name="Commentaire 6" xfId="2914"/>
    <cellStyle name="Commentaire 7" xfId="2915"/>
    <cellStyle name="Commentaire 8" xfId="2916"/>
    <cellStyle name="Commentaire 9" xfId="2917"/>
    <cellStyle name="company_title" xfId="2918"/>
    <cellStyle name="Config Data Cells" xfId="2919"/>
    <cellStyle name="Copied" xfId="2920"/>
    <cellStyle name="Currency [0] 2" xfId="2921"/>
    <cellStyle name="Currency [0] 2 10" xfId="2922"/>
    <cellStyle name="Currency [0] 2 11" xfId="2923"/>
    <cellStyle name="Currency [0] 2 12" xfId="2924"/>
    <cellStyle name="Currency [0] 2 13" xfId="2925"/>
    <cellStyle name="Currency [0] 2 14" xfId="2926"/>
    <cellStyle name="Currency [0] 2 15" xfId="2927"/>
    <cellStyle name="Currency [0] 2 16" xfId="2928"/>
    <cellStyle name="Currency [0] 2 17" xfId="2929"/>
    <cellStyle name="Currency [0] 2 18" xfId="2930"/>
    <cellStyle name="Currency [0] 2 19" xfId="2931"/>
    <cellStyle name="Currency [0] 2 2" xfId="2932"/>
    <cellStyle name="Currency [0] 2 20" xfId="2933"/>
    <cellStyle name="Currency [0] 2 21" xfId="2934"/>
    <cellStyle name="Currency [0] 2 22" xfId="2935"/>
    <cellStyle name="Currency [0] 2 23" xfId="2936"/>
    <cellStyle name="Currency [0] 2 24" xfId="2937"/>
    <cellStyle name="Currency [0] 2 25" xfId="2938"/>
    <cellStyle name="Currency [0] 2 26" xfId="2939"/>
    <cellStyle name="Currency [0] 2 27" xfId="2940"/>
    <cellStyle name="Currency [0] 2 28" xfId="2941"/>
    <cellStyle name="Currency [0] 2 29" xfId="2942"/>
    <cellStyle name="Currency [0] 2 3" xfId="2943"/>
    <cellStyle name="Currency [0] 2 30" xfId="2944"/>
    <cellStyle name="Currency [0] 2 31" xfId="2945"/>
    <cellStyle name="Currency [0] 2 32" xfId="2946"/>
    <cellStyle name="Currency [0] 2 33" xfId="2947"/>
    <cellStyle name="Currency [0] 2 34" xfId="2948"/>
    <cellStyle name="Currency [0] 2 35" xfId="2949"/>
    <cellStyle name="Currency [0] 2 4" xfId="2950"/>
    <cellStyle name="Currency [0] 2 5" xfId="2951"/>
    <cellStyle name="Currency [0] 2 6" xfId="2952"/>
    <cellStyle name="Currency [0] 2 7" xfId="2953"/>
    <cellStyle name="Currency [0] 2 8" xfId="2954"/>
    <cellStyle name="Currency [0] 2 9" xfId="2955"/>
    <cellStyle name="Currency [00]" xfId="90"/>
    <cellStyle name="Currency 10" xfId="2956"/>
    <cellStyle name="Currency 11" xfId="2957"/>
    <cellStyle name="Currency 12" xfId="2958"/>
    <cellStyle name="Currency 13" xfId="2959"/>
    <cellStyle name="Currency 14" xfId="2960"/>
    <cellStyle name="Currency 15" xfId="2961"/>
    <cellStyle name="Currency 16" xfId="2962"/>
    <cellStyle name="Currency 17" xfId="2963"/>
    <cellStyle name="Currency 18" xfId="2964"/>
    <cellStyle name="Currency 19" xfId="2965"/>
    <cellStyle name="Currency 2" xfId="2966"/>
    <cellStyle name="Currency 2 10" xfId="2967"/>
    <cellStyle name="Currency 2 11" xfId="2968"/>
    <cellStyle name="Currency 2 12" xfId="2969"/>
    <cellStyle name="Currency 2 13" xfId="2970"/>
    <cellStyle name="Currency 2 14" xfId="2971"/>
    <cellStyle name="Currency 2 15" xfId="2972"/>
    <cellStyle name="Currency 2 16" xfId="2973"/>
    <cellStyle name="Currency 2 17" xfId="2974"/>
    <cellStyle name="Currency 2 18" xfId="2975"/>
    <cellStyle name="Currency 2 19" xfId="2976"/>
    <cellStyle name="Currency 2 2" xfId="2977"/>
    <cellStyle name="Currency 2 20" xfId="2978"/>
    <cellStyle name="Currency 2 21" xfId="2979"/>
    <cellStyle name="Currency 2 22" xfId="2980"/>
    <cellStyle name="Currency 2 23" xfId="2981"/>
    <cellStyle name="Currency 2 24" xfId="2982"/>
    <cellStyle name="Currency 2 25" xfId="2983"/>
    <cellStyle name="Currency 2 26" xfId="2984"/>
    <cellStyle name="Currency 2 27" xfId="2985"/>
    <cellStyle name="Currency 2 28" xfId="2986"/>
    <cellStyle name="Currency 2 29" xfId="2987"/>
    <cellStyle name="Currency 2 3" xfId="2988"/>
    <cellStyle name="Currency 2 30" xfId="2989"/>
    <cellStyle name="Currency 2 31" xfId="2990"/>
    <cellStyle name="Currency 2 32" xfId="2991"/>
    <cellStyle name="Currency 2 33" xfId="2992"/>
    <cellStyle name="Currency 2 34" xfId="2993"/>
    <cellStyle name="Currency 2 35" xfId="2994"/>
    <cellStyle name="Currency 2 36" xfId="2995"/>
    <cellStyle name="Currency 2 4" xfId="2996"/>
    <cellStyle name="Currency 2 5" xfId="2997"/>
    <cellStyle name="Currency 2 6" xfId="2998"/>
    <cellStyle name="Currency 2 7" xfId="2999"/>
    <cellStyle name="Currency 2 8" xfId="3000"/>
    <cellStyle name="Currency 2 9" xfId="3001"/>
    <cellStyle name="Currency 20" xfId="3002"/>
    <cellStyle name="Currency 21" xfId="3003"/>
    <cellStyle name="Currency 22" xfId="3004"/>
    <cellStyle name="Currency 23" xfId="3005"/>
    <cellStyle name="Currency 24" xfId="3006"/>
    <cellStyle name="Currency 25" xfId="3007"/>
    <cellStyle name="Currency 26" xfId="3008"/>
    <cellStyle name="Currency 27" xfId="3009"/>
    <cellStyle name="Currency 28" xfId="3010"/>
    <cellStyle name="Currency 29" xfId="3011"/>
    <cellStyle name="Currency 3" xfId="3012"/>
    <cellStyle name="Currency 3 10" xfId="3013"/>
    <cellStyle name="Currency 3 11" xfId="3014"/>
    <cellStyle name="Currency 3 12" xfId="3015"/>
    <cellStyle name="Currency 3 13" xfId="3016"/>
    <cellStyle name="Currency 3 14" xfId="3017"/>
    <cellStyle name="Currency 3 15" xfId="3018"/>
    <cellStyle name="Currency 3 16" xfId="3019"/>
    <cellStyle name="Currency 3 17" xfId="3020"/>
    <cellStyle name="Currency 3 18" xfId="3021"/>
    <cellStyle name="Currency 3 19" xfId="3022"/>
    <cellStyle name="Currency 3 2" xfId="3023"/>
    <cellStyle name="Currency 3 20" xfId="3024"/>
    <cellStyle name="Currency 3 21" xfId="3025"/>
    <cellStyle name="Currency 3 22" xfId="3026"/>
    <cellStyle name="Currency 3 23" xfId="3027"/>
    <cellStyle name="Currency 3 24" xfId="3028"/>
    <cellStyle name="Currency 3 25" xfId="3029"/>
    <cellStyle name="Currency 3 26" xfId="3030"/>
    <cellStyle name="Currency 3 27" xfId="3031"/>
    <cellStyle name="Currency 3 28" xfId="3032"/>
    <cellStyle name="Currency 3 29" xfId="3033"/>
    <cellStyle name="Currency 3 3" xfId="3034"/>
    <cellStyle name="Currency 3 30" xfId="3035"/>
    <cellStyle name="Currency 3 31" xfId="3036"/>
    <cellStyle name="Currency 3 32" xfId="3037"/>
    <cellStyle name="Currency 3 33" xfId="3038"/>
    <cellStyle name="Currency 3 34" xfId="3039"/>
    <cellStyle name="Currency 3 35" xfId="3040"/>
    <cellStyle name="Currency 3 36" xfId="3041"/>
    <cellStyle name="Currency 3 4" xfId="3042"/>
    <cellStyle name="Currency 3 5" xfId="3043"/>
    <cellStyle name="Currency 3 6" xfId="3044"/>
    <cellStyle name="Currency 3 7" xfId="3045"/>
    <cellStyle name="Currency 3 8" xfId="3046"/>
    <cellStyle name="Currency 3 9" xfId="3047"/>
    <cellStyle name="Currency 30" xfId="3048"/>
    <cellStyle name="Currency 31" xfId="3049"/>
    <cellStyle name="Currency 32" xfId="3050"/>
    <cellStyle name="Currency 33" xfId="3051"/>
    <cellStyle name="Currency 34" xfId="3052"/>
    <cellStyle name="Currency 35" xfId="3053"/>
    <cellStyle name="Currency 36" xfId="3054"/>
    <cellStyle name="Currency 37" xfId="3055"/>
    <cellStyle name="Currency 38" xfId="3056"/>
    <cellStyle name="Currency 39" xfId="3057"/>
    <cellStyle name="Currency 4" xfId="3058"/>
    <cellStyle name="Currency 40" xfId="3059"/>
    <cellStyle name="Currency 41" xfId="3060"/>
    <cellStyle name="Currency 42" xfId="3061"/>
    <cellStyle name="Currency 43" xfId="3062"/>
    <cellStyle name="Currency 44" xfId="3063"/>
    <cellStyle name="Currency 45" xfId="3064"/>
    <cellStyle name="Currency 46" xfId="3065"/>
    <cellStyle name="Currency 47" xfId="3066"/>
    <cellStyle name="Currency 48" xfId="3067"/>
    <cellStyle name="Currency 49" xfId="3068"/>
    <cellStyle name="Currency 5" xfId="3069"/>
    <cellStyle name="Currency 50" xfId="3070"/>
    <cellStyle name="Currency 51" xfId="3071"/>
    <cellStyle name="Currency 52" xfId="3072"/>
    <cellStyle name="Currency 53" xfId="3073"/>
    <cellStyle name="Currency 54" xfId="3074"/>
    <cellStyle name="Currency 55" xfId="3075"/>
    <cellStyle name="Currency 56" xfId="3076"/>
    <cellStyle name="Currency 57" xfId="3077"/>
    <cellStyle name="Currency 58" xfId="3078"/>
    <cellStyle name="Currency 59" xfId="3079"/>
    <cellStyle name="Currency 6" xfId="3080"/>
    <cellStyle name="Currency 60" xfId="3081"/>
    <cellStyle name="Currency 61" xfId="3082"/>
    <cellStyle name="Currency 62" xfId="3083"/>
    <cellStyle name="Currency 63" xfId="3084"/>
    <cellStyle name="Currency 64" xfId="3085"/>
    <cellStyle name="Currency 65" xfId="3086"/>
    <cellStyle name="Currency 66" xfId="3087"/>
    <cellStyle name="Currency 67" xfId="3088"/>
    <cellStyle name="Currency 68" xfId="3089"/>
    <cellStyle name="Currency 7" xfId="3090"/>
    <cellStyle name="Currency 8" xfId="3091"/>
    <cellStyle name="Currency 9" xfId="3092"/>
    <cellStyle name="Currency0" xfId="3093"/>
    <cellStyle name="Currency0 2" xfId="3094"/>
    <cellStyle name="Currency0 2 10" xfId="3095"/>
    <cellStyle name="Currency0 2 11" xfId="3096"/>
    <cellStyle name="Currency0 2 12" xfId="3097"/>
    <cellStyle name="Currency0 2 13" xfId="3098"/>
    <cellStyle name="Currency0 2 14" xfId="3099"/>
    <cellStyle name="Currency0 2 15" xfId="3100"/>
    <cellStyle name="Currency0 2 16" xfId="3101"/>
    <cellStyle name="Currency0 2 17" xfId="3102"/>
    <cellStyle name="Currency0 2 18" xfId="3103"/>
    <cellStyle name="Currency0 2 19" xfId="3104"/>
    <cellStyle name="Currency0 2 2" xfId="3105"/>
    <cellStyle name="Currency0 2 20" xfId="3106"/>
    <cellStyle name="Currency0 2 21" xfId="3107"/>
    <cellStyle name="Currency0 2 22" xfId="3108"/>
    <cellStyle name="Currency0 2 23" xfId="3109"/>
    <cellStyle name="Currency0 2 24" xfId="3110"/>
    <cellStyle name="Currency0 2 25" xfId="3111"/>
    <cellStyle name="Currency0 2 26" xfId="3112"/>
    <cellStyle name="Currency0 2 27" xfId="3113"/>
    <cellStyle name="Currency0 2 28" xfId="3114"/>
    <cellStyle name="Currency0 2 29" xfId="3115"/>
    <cellStyle name="Currency0 2 3" xfId="3116"/>
    <cellStyle name="Currency0 2 30" xfId="3117"/>
    <cellStyle name="Currency0 2 31" xfId="3118"/>
    <cellStyle name="Currency0 2 32" xfId="3119"/>
    <cellStyle name="Currency0 2 33" xfId="3120"/>
    <cellStyle name="Currency0 2 34" xfId="3121"/>
    <cellStyle name="Currency0 2 35" xfId="3122"/>
    <cellStyle name="Currency0 2 4" xfId="3123"/>
    <cellStyle name="Currency0 2 5" xfId="3124"/>
    <cellStyle name="Currency0 2 6" xfId="3125"/>
    <cellStyle name="Currency0 2 7" xfId="3126"/>
    <cellStyle name="Currency0 2 8" xfId="3127"/>
    <cellStyle name="Currency0 2 9" xfId="3128"/>
    <cellStyle name="Currency0 3" xfId="3129"/>
    <cellStyle name="Currency0 4" xfId="3130"/>
    <cellStyle name="Currency0 5" xfId="3131"/>
    <cellStyle name="database" xfId="3132"/>
    <cellStyle name="database 10" xfId="3133"/>
    <cellStyle name="database 11" xfId="3134"/>
    <cellStyle name="database 12" xfId="3135"/>
    <cellStyle name="database 13" xfId="3136"/>
    <cellStyle name="database 14" xfId="3137"/>
    <cellStyle name="database 15" xfId="3138"/>
    <cellStyle name="database 16" xfId="3139"/>
    <cellStyle name="database 17" xfId="3140"/>
    <cellStyle name="database 18" xfId="3141"/>
    <cellStyle name="database 19" xfId="3142"/>
    <cellStyle name="database 2" xfId="3143"/>
    <cellStyle name="database 20" xfId="3144"/>
    <cellStyle name="database 21" xfId="3145"/>
    <cellStyle name="database 22" xfId="3146"/>
    <cellStyle name="database 23" xfId="3147"/>
    <cellStyle name="database 24" xfId="3148"/>
    <cellStyle name="database 25" xfId="3149"/>
    <cellStyle name="database 26" xfId="3150"/>
    <cellStyle name="database 27" xfId="3151"/>
    <cellStyle name="database 28" xfId="3152"/>
    <cellStyle name="database 29" xfId="3153"/>
    <cellStyle name="database 3" xfId="3154"/>
    <cellStyle name="database 30" xfId="3155"/>
    <cellStyle name="database 31" xfId="3156"/>
    <cellStyle name="database 32" xfId="3157"/>
    <cellStyle name="database 33" xfId="3158"/>
    <cellStyle name="database 34" xfId="3159"/>
    <cellStyle name="database 35" xfId="3160"/>
    <cellStyle name="database 4" xfId="3161"/>
    <cellStyle name="database 5" xfId="3162"/>
    <cellStyle name="database 6" xfId="3163"/>
    <cellStyle name="database 7" xfId="3164"/>
    <cellStyle name="database 8" xfId="3165"/>
    <cellStyle name="database 9" xfId="3166"/>
    <cellStyle name="Date" xfId="3167"/>
    <cellStyle name="Date 2" xfId="3168"/>
    <cellStyle name="Date 2 10" xfId="3169"/>
    <cellStyle name="Date 2 11" xfId="3170"/>
    <cellStyle name="Date 2 12" xfId="3171"/>
    <cellStyle name="Date 2 13" xfId="3172"/>
    <cellStyle name="Date 2 14" xfId="3173"/>
    <cellStyle name="Date 2 15" xfId="3174"/>
    <cellStyle name="Date 2 16" xfId="3175"/>
    <cellStyle name="Date 2 17" xfId="3176"/>
    <cellStyle name="Date 2 18" xfId="3177"/>
    <cellStyle name="Date 2 19" xfId="3178"/>
    <cellStyle name="Date 2 2" xfId="3179"/>
    <cellStyle name="Date 2 20" xfId="3180"/>
    <cellStyle name="Date 2 21" xfId="3181"/>
    <cellStyle name="Date 2 22" xfId="3182"/>
    <cellStyle name="Date 2 23" xfId="3183"/>
    <cellStyle name="Date 2 24" xfId="3184"/>
    <cellStyle name="Date 2 25" xfId="3185"/>
    <cellStyle name="Date 2 26" xfId="3186"/>
    <cellStyle name="Date 2 27" xfId="3187"/>
    <cellStyle name="Date 2 28" xfId="3188"/>
    <cellStyle name="Date 2 29" xfId="3189"/>
    <cellStyle name="Date 2 3" xfId="3190"/>
    <cellStyle name="Date 2 30" xfId="3191"/>
    <cellStyle name="Date 2 31" xfId="3192"/>
    <cellStyle name="Date 2 32" xfId="3193"/>
    <cellStyle name="Date 2 33" xfId="3194"/>
    <cellStyle name="Date 2 34" xfId="3195"/>
    <cellStyle name="Date 2 35" xfId="3196"/>
    <cellStyle name="Date 2 4" xfId="3197"/>
    <cellStyle name="Date 2 5" xfId="3198"/>
    <cellStyle name="Date 2 6" xfId="3199"/>
    <cellStyle name="Date 2 7" xfId="3200"/>
    <cellStyle name="Date 2 8" xfId="3201"/>
    <cellStyle name="Date 2 9" xfId="3202"/>
    <cellStyle name="Date 3" xfId="3203"/>
    <cellStyle name="Date 4" xfId="3204"/>
    <cellStyle name="Date 5" xfId="3205"/>
    <cellStyle name="Date Short" xfId="91"/>
    <cellStyle name="date_format" xfId="3206"/>
    <cellStyle name="Dezimal [0]_pldt" xfId="3207"/>
    <cellStyle name="Dezimal_Artikel Aus zmbopr7a082002" xfId="3208"/>
    <cellStyle name="Enter Currency (0)" xfId="92"/>
    <cellStyle name="Enter Currency (0) 10" xfId="3209"/>
    <cellStyle name="Enter Currency (0) 11" xfId="3210"/>
    <cellStyle name="Enter Currency (0) 12" xfId="3211"/>
    <cellStyle name="Enter Currency (0) 13" xfId="3212"/>
    <cellStyle name="Enter Currency (0) 14" xfId="3213"/>
    <cellStyle name="Enter Currency (0) 15" xfId="3214"/>
    <cellStyle name="Enter Currency (0) 16" xfId="3215"/>
    <cellStyle name="Enter Currency (0) 17" xfId="3216"/>
    <cellStyle name="Enter Currency (0) 18" xfId="3217"/>
    <cellStyle name="Enter Currency (0) 19" xfId="3218"/>
    <cellStyle name="Enter Currency (0) 2" xfId="3219"/>
    <cellStyle name="Enter Currency (0) 2 10" xfId="3220"/>
    <cellStyle name="Enter Currency (0) 2 11" xfId="3221"/>
    <cellStyle name="Enter Currency (0) 2 12" xfId="3222"/>
    <cellStyle name="Enter Currency (0) 2 13" xfId="3223"/>
    <cellStyle name="Enter Currency (0) 2 14" xfId="3224"/>
    <cellStyle name="Enter Currency (0) 2 15" xfId="3225"/>
    <cellStyle name="Enter Currency (0) 2 16" xfId="3226"/>
    <cellStyle name="Enter Currency (0) 2 17" xfId="3227"/>
    <cellStyle name="Enter Currency (0) 2 18" xfId="3228"/>
    <cellStyle name="Enter Currency (0) 2 19" xfId="3229"/>
    <cellStyle name="Enter Currency (0) 2 2" xfId="3230"/>
    <cellStyle name="Enter Currency (0) 2 20" xfId="3231"/>
    <cellStyle name="Enter Currency (0) 2 21" xfId="3232"/>
    <cellStyle name="Enter Currency (0) 2 22" xfId="3233"/>
    <cellStyle name="Enter Currency (0) 2 23" xfId="3234"/>
    <cellStyle name="Enter Currency (0) 2 24" xfId="3235"/>
    <cellStyle name="Enter Currency (0) 2 25" xfId="3236"/>
    <cellStyle name="Enter Currency (0) 2 26" xfId="3237"/>
    <cellStyle name="Enter Currency (0) 2 27" xfId="3238"/>
    <cellStyle name="Enter Currency (0) 2 28" xfId="3239"/>
    <cellStyle name="Enter Currency (0) 2 29" xfId="3240"/>
    <cellStyle name="Enter Currency (0) 2 3" xfId="3241"/>
    <cellStyle name="Enter Currency (0) 2 30" xfId="3242"/>
    <cellStyle name="Enter Currency (0) 2 31" xfId="3243"/>
    <cellStyle name="Enter Currency (0) 2 32" xfId="3244"/>
    <cellStyle name="Enter Currency (0) 2 33" xfId="3245"/>
    <cellStyle name="Enter Currency (0) 2 34" xfId="3246"/>
    <cellStyle name="Enter Currency (0) 2 35" xfId="3247"/>
    <cellStyle name="Enter Currency (0) 2 4" xfId="3248"/>
    <cellStyle name="Enter Currency (0) 2 5" xfId="3249"/>
    <cellStyle name="Enter Currency (0) 2 6" xfId="3250"/>
    <cellStyle name="Enter Currency (0) 2 7" xfId="3251"/>
    <cellStyle name="Enter Currency (0) 2 8" xfId="3252"/>
    <cellStyle name="Enter Currency (0) 2 9" xfId="3253"/>
    <cellStyle name="Enter Currency (0) 20" xfId="3254"/>
    <cellStyle name="Enter Currency (0) 21" xfId="3255"/>
    <cellStyle name="Enter Currency (0) 22" xfId="3256"/>
    <cellStyle name="Enter Currency (0) 23" xfId="3257"/>
    <cellStyle name="Enter Currency (0) 24" xfId="3258"/>
    <cellStyle name="Enter Currency (0) 25" xfId="3259"/>
    <cellStyle name="Enter Currency (0) 26" xfId="3260"/>
    <cellStyle name="Enter Currency (0) 27" xfId="3261"/>
    <cellStyle name="Enter Currency (0) 28" xfId="3262"/>
    <cellStyle name="Enter Currency (0) 29" xfId="3263"/>
    <cellStyle name="Enter Currency (0) 3" xfId="3264"/>
    <cellStyle name="Enter Currency (0) 30" xfId="3265"/>
    <cellStyle name="Enter Currency (0) 31" xfId="3266"/>
    <cellStyle name="Enter Currency (0) 32" xfId="3267"/>
    <cellStyle name="Enter Currency (0) 33" xfId="3268"/>
    <cellStyle name="Enter Currency (0) 34" xfId="3269"/>
    <cellStyle name="Enter Currency (0) 35" xfId="3270"/>
    <cellStyle name="Enter Currency (0) 36" xfId="3271"/>
    <cellStyle name="Enter Currency (0) 37" xfId="3272"/>
    <cellStyle name="Enter Currency (0) 38" xfId="3273"/>
    <cellStyle name="Enter Currency (0) 4" xfId="3274"/>
    <cellStyle name="Enter Currency (0) 5" xfId="3275"/>
    <cellStyle name="Enter Currency (0) 6" xfId="3276"/>
    <cellStyle name="Enter Currency (0) 7" xfId="3277"/>
    <cellStyle name="Enter Currency (0) 8" xfId="3278"/>
    <cellStyle name="Enter Currency (0) 9" xfId="3279"/>
    <cellStyle name="Enter Currency (2)" xfId="93"/>
    <cellStyle name="Enter Units (0)" xfId="94"/>
    <cellStyle name="Enter Units (0) 10" xfId="3280"/>
    <cellStyle name="Enter Units (0) 11" xfId="3281"/>
    <cellStyle name="Enter Units (0) 12" xfId="3282"/>
    <cellStyle name="Enter Units (0) 13" xfId="3283"/>
    <cellStyle name="Enter Units (0) 14" xfId="3284"/>
    <cellStyle name="Enter Units (0) 15" xfId="3285"/>
    <cellStyle name="Enter Units (0) 16" xfId="3286"/>
    <cellStyle name="Enter Units (0) 17" xfId="3287"/>
    <cellStyle name="Enter Units (0) 18" xfId="3288"/>
    <cellStyle name="Enter Units (0) 19" xfId="3289"/>
    <cellStyle name="Enter Units (0) 2" xfId="3290"/>
    <cellStyle name="Enter Units (0) 2 10" xfId="3291"/>
    <cellStyle name="Enter Units (0) 2 11" xfId="3292"/>
    <cellStyle name="Enter Units (0) 2 12" xfId="3293"/>
    <cellStyle name="Enter Units (0) 2 13" xfId="3294"/>
    <cellStyle name="Enter Units (0) 2 14" xfId="3295"/>
    <cellStyle name="Enter Units (0) 2 15" xfId="3296"/>
    <cellStyle name="Enter Units (0) 2 16" xfId="3297"/>
    <cellStyle name="Enter Units (0) 2 17" xfId="3298"/>
    <cellStyle name="Enter Units (0) 2 18" xfId="3299"/>
    <cellStyle name="Enter Units (0) 2 19" xfId="3300"/>
    <cellStyle name="Enter Units (0) 2 2" xfId="3301"/>
    <cellStyle name="Enter Units (0) 2 20" xfId="3302"/>
    <cellStyle name="Enter Units (0) 2 21" xfId="3303"/>
    <cellStyle name="Enter Units (0) 2 22" xfId="3304"/>
    <cellStyle name="Enter Units (0) 2 23" xfId="3305"/>
    <cellStyle name="Enter Units (0) 2 24" xfId="3306"/>
    <cellStyle name="Enter Units (0) 2 25" xfId="3307"/>
    <cellStyle name="Enter Units (0) 2 26" xfId="3308"/>
    <cellStyle name="Enter Units (0) 2 27" xfId="3309"/>
    <cellStyle name="Enter Units (0) 2 28" xfId="3310"/>
    <cellStyle name="Enter Units (0) 2 29" xfId="3311"/>
    <cellStyle name="Enter Units (0) 2 3" xfId="3312"/>
    <cellStyle name="Enter Units (0) 2 30" xfId="3313"/>
    <cellStyle name="Enter Units (0) 2 31" xfId="3314"/>
    <cellStyle name="Enter Units (0) 2 32" xfId="3315"/>
    <cellStyle name="Enter Units (0) 2 33" xfId="3316"/>
    <cellStyle name="Enter Units (0) 2 34" xfId="3317"/>
    <cellStyle name="Enter Units (0) 2 35" xfId="3318"/>
    <cellStyle name="Enter Units (0) 2 4" xfId="3319"/>
    <cellStyle name="Enter Units (0) 2 5" xfId="3320"/>
    <cellStyle name="Enter Units (0) 2 6" xfId="3321"/>
    <cellStyle name="Enter Units (0) 2 7" xfId="3322"/>
    <cellStyle name="Enter Units (0) 2 8" xfId="3323"/>
    <cellStyle name="Enter Units (0) 2 9" xfId="3324"/>
    <cellStyle name="Enter Units (0) 20" xfId="3325"/>
    <cellStyle name="Enter Units (0) 21" xfId="3326"/>
    <cellStyle name="Enter Units (0) 22" xfId="3327"/>
    <cellStyle name="Enter Units (0) 23" xfId="3328"/>
    <cellStyle name="Enter Units (0) 24" xfId="3329"/>
    <cellStyle name="Enter Units (0) 25" xfId="3330"/>
    <cellStyle name="Enter Units (0) 26" xfId="3331"/>
    <cellStyle name="Enter Units (0) 27" xfId="3332"/>
    <cellStyle name="Enter Units (0) 28" xfId="3333"/>
    <cellStyle name="Enter Units (0) 29" xfId="3334"/>
    <cellStyle name="Enter Units (0) 3" xfId="3335"/>
    <cellStyle name="Enter Units (0) 30" xfId="3336"/>
    <cellStyle name="Enter Units (0) 31" xfId="3337"/>
    <cellStyle name="Enter Units (0) 32" xfId="3338"/>
    <cellStyle name="Enter Units (0) 33" xfId="3339"/>
    <cellStyle name="Enter Units (0) 34" xfId="3340"/>
    <cellStyle name="Enter Units (0) 35" xfId="3341"/>
    <cellStyle name="Enter Units (0) 36" xfId="3342"/>
    <cellStyle name="Enter Units (0) 37" xfId="3343"/>
    <cellStyle name="Enter Units (0) 38" xfId="3344"/>
    <cellStyle name="Enter Units (0) 4" xfId="3345"/>
    <cellStyle name="Enter Units (0) 5" xfId="3346"/>
    <cellStyle name="Enter Units (0) 6" xfId="3347"/>
    <cellStyle name="Enter Units (0) 7" xfId="3348"/>
    <cellStyle name="Enter Units (0) 8" xfId="3349"/>
    <cellStyle name="Enter Units (0) 9" xfId="3350"/>
    <cellStyle name="Enter Units (1)" xfId="95"/>
    <cellStyle name="Enter Units (1) 10" xfId="3351"/>
    <cellStyle name="Enter Units (1) 11" xfId="3352"/>
    <cellStyle name="Enter Units (1) 12" xfId="3353"/>
    <cellStyle name="Enter Units (1) 13" xfId="3354"/>
    <cellStyle name="Enter Units (1) 14" xfId="3355"/>
    <cellStyle name="Enter Units (1) 15" xfId="3356"/>
    <cellStyle name="Enter Units (1) 16" xfId="3357"/>
    <cellStyle name="Enter Units (1) 17" xfId="3358"/>
    <cellStyle name="Enter Units (1) 18" xfId="3359"/>
    <cellStyle name="Enter Units (1) 19" xfId="3360"/>
    <cellStyle name="Enter Units (1) 2" xfId="3361"/>
    <cellStyle name="Enter Units (1) 2 10" xfId="3362"/>
    <cellStyle name="Enter Units (1) 2 11" xfId="3363"/>
    <cellStyle name="Enter Units (1) 2 12" xfId="3364"/>
    <cellStyle name="Enter Units (1) 2 13" xfId="3365"/>
    <cellStyle name="Enter Units (1) 2 14" xfId="3366"/>
    <cellStyle name="Enter Units (1) 2 15" xfId="3367"/>
    <cellStyle name="Enter Units (1) 2 16" xfId="3368"/>
    <cellStyle name="Enter Units (1) 2 17" xfId="3369"/>
    <cellStyle name="Enter Units (1) 2 18" xfId="3370"/>
    <cellStyle name="Enter Units (1) 2 19" xfId="3371"/>
    <cellStyle name="Enter Units (1) 2 2" xfId="3372"/>
    <cellStyle name="Enter Units (1) 2 20" xfId="3373"/>
    <cellStyle name="Enter Units (1) 2 21" xfId="3374"/>
    <cellStyle name="Enter Units (1) 2 22" xfId="3375"/>
    <cellStyle name="Enter Units (1) 2 23" xfId="3376"/>
    <cellStyle name="Enter Units (1) 2 24" xfId="3377"/>
    <cellStyle name="Enter Units (1) 2 25" xfId="3378"/>
    <cellStyle name="Enter Units (1) 2 26" xfId="3379"/>
    <cellStyle name="Enter Units (1) 2 27" xfId="3380"/>
    <cellStyle name="Enter Units (1) 2 28" xfId="3381"/>
    <cellStyle name="Enter Units (1) 2 29" xfId="3382"/>
    <cellStyle name="Enter Units (1) 2 3" xfId="3383"/>
    <cellStyle name="Enter Units (1) 2 30" xfId="3384"/>
    <cellStyle name="Enter Units (1) 2 31" xfId="3385"/>
    <cellStyle name="Enter Units (1) 2 32" xfId="3386"/>
    <cellStyle name="Enter Units (1) 2 33" xfId="3387"/>
    <cellStyle name="Enter Units (1) 2 34" xfId="3388"/>
    <cellStyle name="Enter Units (1) 2 35" xfId="3389"/>
    <cellStyle name="Enter Units (1) 2 4" xfId="3390"/>
    <cellStyle name="Enter Units (1) 2 5" xfId="3391"/>
    <cellStyle name="Enter Units (1) 2 6" xfId="3392"/>
    <cellStyle name="Enter Units (1) 2 7" xfId="3393"/>
    <cellStyle name="Enter Units (1) 2 8" xfId="3394"/>
    <cellStyle name="Enter Units (1) 2 9" xfId="3395"/>
    <cellStyle name="Enter Units (1) 20" xfId="3396"/>
    <cellStyle name="Enter Units (1) 21" xfId="3397"/>
    <cellStyle name="Enter Units (1) 22" xfId="3398"/>
    <cellStyle name="Enter Units (1) 23" xfId="3399"/>
    <cellStyle name="Enter Units (1) 24" xfId="3400"/>
    <cellStyle name="Enter Units (1) 25" xfId="3401"/>
    <cellStyle name="Enter Units (1) 26" xfId="3402"/>
    <cellStyle name="Enter Units (1) 27" xfId="3403"/>
    <cellStyle name="Enter Units (1) 28" xfId="3404"/>
    <cellStyle name="Enter Units (1) 29" xfId="3405"/>
    <cellStyle name="Enter Units (1) 3" xfId="3406"/>
    <cellStyle name="Enter Units (1) 30" xfId="3407"/>
    <cellStyle name="Enter Units (1) 31" xfId="3408"/>
    <cellStyle name="Enter Units (1) 32" xfId="3409"/>
    <cellStyle name="Enter Units (1) 33" xfId="3410"/>
    <cellStyle name="Enter Units (1) 34" xfId="3411"/>
    <cellStyle name="Enter Units (1) 35" xfId="3412"/>
    <cellStyle name="Enter Units (1) 36" xfId="3413"/>
    <cellStyle name="Enter Units (1) 37" xfId="3414"/>
    <cellStyle name="Enter Units (1) 38" xfId="3415"/>
    <cellStyle name="Enter Units (1) 4" xfId="3416"/>
    <cellStyle name="Enter Units (1) 5" xfId="3417"/>
    <cellStyle name="Enter Units (1) 6" xfId="3418"/>
    <cellStyle name="Enter Units (1) 7" xfId="3419"/>
    <cellStyle name="Enter Units (1) 8" xfId="3420"/>
    <cellStyle name="Enter Units (1) 9" xfId="3421"/>
    <cellStyle name="Enter Units (2)" xfId="96"/>
    <cellStyle name="Entered" xfId="3422"/>
    <cellStyle name="Entrée" xfId="3423"/>
    <cellStyle name="Explanatory Text" xfId="3424"/>
    <cellStyle name="Explanatory Text 2" xfId="3425"/>
    <cellStyle name="Fixed" xfId="3426"/>
    <cellStyle name="Fixed 2" xfId="3427"/>
    <cellStyle name="Fixed 2 10" xfId="3428"/>
    <cellStyle name="Fixed 2 11" xfId="3429"/>
    <cellStyle name="Fixed 2 12" xfId="3430"/>
    <cellStyle name="Fixed 2 13" xfId="3431"/>
    <cellStyle name="Fixed 2 14" xfId="3432"/>
    <cellStyle name="Fixed 2 15" xfId="3433"/>
    <cellStyle name="Fixed 2 16" xfId="3434"/>
    <cellStyle name="Fixed 2 17" xfId="3435"/>
    <cellStyle name="Fixed 2 18" xfId="3436"/>
    <cellStyle name="Fixed 2 19" xfId="3437"/>
    <cellStyle name="Fixed 2 2" xfId="3438"/>
    <cellStyle name="Fixed 2 20" xfId="3439"/>
    <cellStyle name="Fixed 2 21" xfId="3440"/>
    <cellStyle name="Fixed 2 22" xfId="3441"/>
    <cellStyle name="Fixed 2 23" xfId="3442"/>
    <cellStyle name="Fixed 2 24" xfId="3443"/>
    <cellStyle name="Fixed 2 25" xfId="3444"/>
    <cellStyle name="Fixed 2 26" xfId="3445"/>
    <cellStyle name="Fixed 2 27" xfId="3446"/>
    <cellStyle name="Fixed 2 28" xfId="3447"/>
    <cellStyle name="Fixed 2 29" xfId="3448"/>
    <cellStyle name="Fixed 2 3" xfId="3449"/>
    <cellStyle name="Fixed 2 30" xfId="3450"/>
    <cellStyle name="Fixed 2 31" xfId="3451"/>
    <cellStyle name="Fixed 2 32" xfId="3452"/>
    <cellStyle name="Fixed 2 33" xfId="3453"/>
    <cellStyle name="Fixed 2 34" xfId="3454"/>
    <cellStyle name="Fixed 2 35" xfId="3455"/>
    <cellStyle name="Fixed 2 4" xfId="3456"/>
    <cellStyle name="Fixed 2 5" xfId="3457"/>
    <cellStyle name="Fixed 2 6" xfId="3458"/>
    <cellStyle name="Fixed 2 7" xfId="3459"/>
    <cellStyle name="Fixed 2 8" xfId="3460"/>
    <cellStyle name="Fixed 2 9" xfId="3461"/>
    <cellStyle name="Fixed 3" xfId="3462"/>
    <cellStyle name="Fixed 4" xfId="3463"/>
    <cellStyle name="Fixed 5" xfId="3464"/>
    <cellStyle name="Good" xfId="3465"/>
    <cellStyle name="Good 2" xfId="3466"/>
    <cellStyle name="Grey" xfId="97"/>
    <cellStyle name="Head sub" xfId="3467"/>
    <cellStyle name="Header" xfId="3468"/>
    <cellStyle name="Header1" xfId="98"/>
    <cellStyle name="Header2" xfId="99"/>
    <cellStyle name="Heading 1" xfId="3469"/>
    <cellStyle name="Heading 1 2" xfId="3470"/>
    <cellStyle name="Heading 2" xfId="3471"/>
    <cellStyle name="Heading 2 2" xfId="3472"/>
    <cellStyle name="Heading 3" xfId="3473"/>
    <cellStyle name="Heading 3 2" xfId="3474"/>
    <cellStyle name="Heading 4" xfId="3475"/>
    <cellStyle name="Heading 4 2" xfId="3476"/>
    <cellStyle name="HEADINGS" xfId="3477"/>
    <cellStyle name="HEADINGSTOP" xfId="3478"/>
    <cellStyle name="Hyperlink 2" xfId="3479"/>
    <cellStyle name="Hyperlink 3" xfId="32"/>
    <cellStyle name="Input" xfId="3480"/>
    <cellStyle name="Input [yellow]" xfId="100"/>
    <cellStyle name="Input 2" xfId="3481"/>
    <cellStyle name="Input 3" xfId="3482"/>
    <cellStyle name="Input 4" xfId="3483"/>
    <cellStyle name="Input 5" xfId="3484"/>
    <cellStyle name="Input Cells" xfId="3485"/>
    <cellStyle name="Input_4968-A-EM-ET5101-A-Owner" xfId="3486"/>
    <cellStyle name="Insatisfaisant" xfId="3487"/>
    <cellStyle name="Link Currency (0)" xfId="101"/>
    <cellStyle name="Link Currency (0) 10" xfId="3488"/>
    <cellStyle name="Link Currency (0) 11" xfId="3489"/>
    <cellStyle name="Link Currency (0) 12" xfId="3490"/>
    <cellStyle name="Link Currency (0) 13" xfId="3491"/>
    <cellStyle name="Link Currency (0) 14" xfId="3492"/>
    <cellStyle name="Link Currency (0) 15" xfId="3493"/>
    <cellStyle name="Link Currency (0) 16" xfId="3494"/>
    <cellStyle name="Link Currency (0) 17" xfId="3495"/>
    <cellStyle name="Link Currency (0) 18" xfId="3496"/>
    <cellStyle name="Link Currency (0) 19" xfId="3497"/>
    <cellStyle name="Link Currency (0) 2" xfId="3498"/>
    <cellStyle name="Link Currency (0) 2 10" xfId="3499"/>
    <cellStyle name="Link Currency (0) 2 11" xfId="3500"/>
    <cellStyle name="Link Currency (0) 2 12" xfId="3501"/>
    <cellStyle name="Link Currency (0) 2 13" xfId="3502"/>
    <cellStyle name="Link Currency (0) 2 14" xfId="3503"/>
    <cellStyle name="Link Currency (0) 2 15" xfId="3504"/>
    <cellStyle name="Link Currency (0) 2 16" xfId="3505"/>
    <cellStyle name="Link Currency (0) 2 17" xfId="3506"/>
    <cellStyle name="Link Currency (0) 2 18" xfId="3507"/>
    <cellStyle name="Link Currency (0) 2 19" xfId="3508"/>
    <cellStyle name="Link Currency (0) 2 2" xfId="3509"/>
    <cellStyle name="Link Currency (0) 2 20" xfId="3510"/>
    <cellStyle name="Link Currency (0) 2 21" xfId="3511"/>
    <cellStyle name="Link Currency (0) 2 22" xfId="3512"/>
    <cellStyle name="Link Currency (0) 2 23" xfId="3513"/>
    <cellStyle name="Link Currency (0) 2 24" xfId="3514"/>
    <cellStyle name="Link Currency (0) 2 25" xfId="3515"/>
    <cellStyle name="Link Currency (0) 2 26" xfId="3516"/>
    <cellStyle name="Link Currency (0) 2 27" xfId="3517"/>
    <cellStyle name="Link Currency (0) 2 28" xfId="3518"/>
    <cellStyle name="Link Currency (0) 2 29" xfId="3519"/>
    <cellStyle name="Link Currency (0) 2 3" xfId="3520"/>
    <cellStyle name="Link Currency (0) 2 30" xfId="3521"/>
    <cellStyle name="Link Currency (0) 2 31" xfId="3522"/>
    <cellStyle name="Link Currency (0) 2 32" xfId="3523"/>
    <cellStyle name="Link Currency (0) 2 33" xfId="3524"/>
    <cellStyle name="Link Currency (0) 2 34" xfId="3525"/>
    <cellStyle name="Link Currency (0) 2 35" xfId="3526"/>
    <cellStyle name="Link Currency (0) 2 4" xfId="3527"/>
    <cellStyle name="Link Currency (0) 2 5" xfId="3528"/>
    <cellStyle name="Link Currency (0) 2 6" xfId="3529"/>
    <cellStyle name="Link Currency (0) 2 7" xfId="3530"/>
    <cellStyle name="Link Currency (0) 2 8" xfId="3531"/>
    <cellStyle name="Link Currency (0) 2 9" xfId="3532"/>
    <cellStyle name="Link Currency (0) 20" xfId="3533"/>
    <cellStyle name="Link Currency (0) 21" xfId="3534"/>
    <cellStyle name="Link Currency (0) 22" xfId="3535"/>
    <cellStyle name="Link Currency (0) 23" xfId="3536"/>
    <cellStyle name="Link Currency (0) 24" xfId="3537"/>
    <cellStyle name="Link Currency (0) 25" xfId="3538"/>
    <cellStyle name="Link Currency (0) 26" xfId="3539"/>
    <cellStyle name="Link Currency (0) 27" xfId="3540"/>
    <cellStyle name="Link Currency (0) 28" xfId="3541"/>
    <cellStyle name="Link Currency (0) 29" xfId="3542"/>
    <cellStyle name="Link Currency (0) 3" xfId="3543"/>
    <cellStyle name="Link Currency (0) 30" xfId="3544"/>
    <cellStyle name="Link Currency (0) 31" xfId="3545"/>
    <cellStyle name="Link Currency (0) 32" xfId="3546"/>
    <cellStyle name="Link Currency (0) 33" xfId="3547"/>
    <cellStyle name="Link Currency (0) 34" xfId="3548"/>
    <cellStyle name="Link Currency (0) 35" xfId="3549"/>
    <cellStyle name="Link Currency (0) 36" xfId="3550"/>
    <cellStyle name="Link Currency (0) 37" xfId="3551"/>
    <cellStyle name="Link Currency (0) 38" xfId="3552"/>
    <cellStyle name="Link Currency (0) 4" xfId="3553"/>
    <cellStyle name="Link Currency (0) 5" xfId="3554"/>
    <cellStyle name="Link Currency (0) 6" xfId="3555"/>
    <cellStyle name="Link Currency (0) 7" xfId="3556"/>
    <cellStyle name="Link Currency (0) 8" xfId="3557"/>
    <cellStyle name="Link Currency (0) 9" xfId="3558"/>
    <cellStyle name="Link Currency (2)" xfId="102"/>
    <cellStyle name="Link Units (0)" xfId="103"/>
    <cellStyle name="Link Units (0) 10" xfId="3559"/>
    <cellStyle name="Link Units (0) 11" xfId="3560"/>
    <cellStyle name="Link Units (0) 12" xfId="3561"/>
    <cellStyle name="Link Units (0) 13" xfId="3562"/>
    <cellStyle name="Link Units (0) 14" xfId="3563"/>
    <cellStyle name="Link Units (0) 15" xfId="3564"/>
    <cellStyle name="Link Units (0) 16" xfId="3565"/>
    <cellStyle name="Link Units (0) 17" xfId="3566"/>
    <cellStyle name="Link Units (0) 18" xfId="3567"/>
    <cellStyle name="Link Units (0) 19" xfId="3568"/>
    <cellStyle name="Link Units (0) 2" xfId="3569"/>
    <cellStyle name="Link Units (0) 2 10" xfId="3570"/>
    <cellStyle name="Link Units (0) 2 11" xfId="3571"/>
    <cellStyle name="Link Units (0) 2 12" xfId="3572"/>
    <cellStyle name="Link Units (0) 2 13" xfId="3573"/>
    <cellStyle name="Link Units (0) 2 14" xfId="3574"/>
    <cellStyle name="Link Units (0) 2 15" xfId="3575"/>
    <cellStyle name="Link Units (0) 2 16" xfId="3576"/>
    <cellStyle name="Link Units (0) 2 17" xfId="3577"/>
    <cellStyle name="Link Units (0) 2 18" xfId="3578"/>
    <cellStyle name="Link Units (0) 2 19" xfId="3579"/>
    <cellStyle name="Link Units (0) 2 2" xfId="3580"/>
    <cellStyle name="Link Units (0) 2 20" xfId="3581"/>
    <cellStyle name="Link Units (0) 2 21" xfId="3582"/>
    <cellStyle name="Link Units (0) 2 22" xfId="3583"/>
    <cellStyle name="Link Units (0) 2 23" xfId="3584"/>
    <cellStyle name="Link Units (0) 2 24" xfId="3585"/>
    <cellStyle name="Link Units (0) 2 25" xfId="3586"/>
    <cellStyle name="Link Units (0) 2 26" xfId="3587"/>
    <cellStyle name="Link Units (0) 2 27" xfId="3588"/>
    <cellStyle name="Link Units (0) 2 28" xfId="3589"/>
    <cellStyle name="Link Units (0) 2 29" xfId="3590"/>
    <cellStyle name="Link Units (0) 2 3" xfId="3591"/>
    <cellStyle name="Link Units (0) 2 30" xfId="3592"/>
    <cellStyle name="Link Units (0) 2 31" xfId="3593"/>
    <cellStyle name="Link Units (0) 2 32" xfId="3594"/>
    <cellStyle name="Link Units (0) 2 33" xfId="3595"/>
    <cellStyle name="Link Units (0) 2 34" xfId="3596"/>
    <cellStyle name="Link Units (0) 2 35" xfId="3597"/>
    <cellStyle name="Link Units (0) 2 4" xfId="3598"/>
    <cellStyle name="Link Units (0) 2 5" xfId="3599"/>
    <cellStyle name="Link Units (0) 2 6" xfId="3600"/>
    <cellStyle name="Link Units (0) 2 7" xfId="3601"/>
    <cellStyle name="Link Units (0) 2 8" xfId="3602"/>
    <cellStyle name="Link Units (0) 2 9" xfId="3603"/>
    <cellStyle name="Link Units (0) 20" xfId="3604"/>
    <cellStyle name="Link Units (0) 21" xfId="3605"/>
    <cellStyle name="Link Units (0) 22" xfId="3606"/>
    <cellStyle name="Link Units (0) 23" xfId="3607"/>
    <cellStyle name="Link Units (0) 24" xfId="3608"/>
    <cellStyle name="Link Units (0) 25" xfId="3609"/>
    <cellStyle name="Link Units (0) 26" xfId="3610"/>
    <cellStyle name="Link Units (0) 27" xfId="3611"/>
    <cellStyle name="Link Units (0) 28" xfId="3612"/>
    <cellStyle name="Link Units (0) 29" xfId="3613"/>
    <cellStyle name="Link Units (0) 3" xfId="3614"/>
    <cellStyle name="Link Units (0) 30" xfId="3615"/>
    <cellStyle name="Link Units (0) 31" xfId="3616"/>
    <cellStyle name="Link Units (0) 32" xfId="3617"/>
    <cellStyle name="Link Units (0) 33" xfId="3618"/>
    <cellStyle name="Link Units (0) 34" xfId="3619"/>
    <cellStyle name="Link Units (0) 35" xfId="3620"/>
    <cellStyle name="Link Units (0) 36" xfId="3621"/>
    <cellStyle name="Link Units (0) 37" xfId="3622"/>
    <cellStyle name="Link Units (0) 38" xfId="3623"/>
    <cellStyle name="Link Units (0) 4" xfId="3624"/>
    <cellStyle name="Link Units (0) 5" xfId="3625"/>
    <cellStyle name="Link Units (0) 6" xfId="3626"/>
    <cellStyle name="Link Units (0) 7" xfId="3627"/>
    <cellStyle name="Link Units (0) 8" xfId="3628"/>
    <cellStyle name="Link Units (0) 9" xfId="3629"/>
    <cellStyle name="Link Units (1)" xfId="104"/>
    <cellStyle name="Link Units (1) 10" xfId="3630"/>
    <cellStyle name="Link Units (1) 11" xfId="3631"/>
    <cellStyle name="Link Units (1) 12" xfId="3632"/>
    <cellStyle name="Link Units (1) 13" xfId="3633"/>
    <cellStyle name="Link Units (1) 14" xfId="3634"/>
    <cellStyle name="Link Units (1) 15" xfId="3635"/>
    <cellStyle name="Link Units (1) 16" xfId="3636"/>
    <cellStyle name="Link Units (1) 17" xfId="3637"/>
    <cellStyle name="Link Units (1) 18" xfId="3638"/>
    <cellStyle name="Link Units (1) 19" xfId="3639"/>
    <cellStyle name="Link Units (1) 2" xfId="3640"/>
    <cellStyle name="Link Units (1) 2 10" xfId="3641"/>
    <cellStyle name="Link Units (1) 2 11" xfId="3642"/>
    <cellStyle name="Link Units (1) 2 12" xfId="3643"/>
    <cellStyle name="Link Units (1) 2 13" xfId="3644"/>
    <cellStyle name="Link Units (1) 2 14" xfId="3645"/>
    <cellStyle name="Link Units (1) 2 15" xfId="3646"/>
    <cellStyle name="Link Units (1) 2 16" xfId="3647"/>
    <cellStyle name="Link Units (1) 2 17" xfId="3648"/>
    <cellStyle name="Link Units (1) 2 18" xfId="3649"/>
    <cellStyle name="Link Units (1) 2 19" xfId="3650"/>
    <cellStyle name="Link Units (1) 2 2" xfId="3651"/>
    <cellStyle name="Link Units (1) 2 20" xfId="3652"/>
    <cellStyle name="Link Units (1) 2 21" xfId="3653"/>
    <cellStyle name="Link Units (1) 2 22" xfId="3654"/>
    <cellStyle name="Link Units (1) 2 23" xfId="3655"/>
    <cellStyle name="Link Units (1) 2 24" xfId="3656"/>
    <cellStyle name="Link Units (1) 2 25" xfId="3657"/>
    <cellStyle name="Link Units (1) 2 26" xfId="3658"/>
    <cellStyle name="Link Units (1) 2 27" xfId="3659"/>
    <cellStyle name="Link Units (1) 2 28" xfId="3660"/>
    <cellStyle name="Link Units (1) 2 29" xfId="3661"/>
    <cellStyle name="Link Units (1) 2 3" xfId="3662"/>
    <cellStyle name="Link Units (1) 2 30" xfId="3663"/>
    <cellStyle name="Link Units (1) 2 31" xfId="3664"/>
    <cellStyle name="Link Units (1) 2 32" xfId="3665"/>
    <cellStyle name="Link Units (1) 2 33" xfId="3666"/>
    <cellStyle name="Link Units (1) 2 34" xfId="3667"/>
    <cellStyle name="Link Units (1) 2 35" xfId="3668"/>
    <cellStyle name="Link Units (1) 2 4" xfId="3669"/>
    <cellStyle name="Link Units (1) 2 5" xfId="3670"/>
    <cellStyle name="Link Units (1) 2 6" xfId="3671"/>
    <cellStyle name="Link Units (1) 2 7" xfId="3672"/>
    <cellStyle name="Link Units (1) 2 8" xfId="3673"/>
    <cellStyle name="Link Units (1) 2 9" xfId="3674"/>
    <cellStyle name="Link Units (1) 20" xfId="3675"/>
    <cellStyle name="Link Units (1) 21" xfId="3676"/>
    <cellStyle name="Link Units (1) 22" xfId="3677"/>
    <cellStyle name="Link Units (1) 23" xfId="3678"/>
    <cellStyle name="Link Units (1) 24" xfId="3679"/>
    <cellStyle name="Link Units (1) 25" xfId="3680"/>
    <cellStyle name="Link Units (1) 26" xfId="3681"/>
    <cellStyle name="Link Units (1) 27" xfId="3682"/>
    <cellStyle name="Link Units (1) 28" xfId="3683"/>
    <cellStyle name="Link Units (1) 29" xfId="3684"/>
    <cellStyle name="Link Units (1) 3" xfId="3685"/>
    <cellStyle name="Link Units (1) 30" xfId="3686"/>
    <cellStyle name="Link Units (1) 31" xfId="3687"/>
    <cellStyle name="Link Units (1) 32" xfId="3688"/>
    <cellStyle name="Link Units (1) 33" xfId="3689"/>
    <cellStyle name="Link Units (1) 34" xfId="3690"/>
    <cellStyle name="Link Units (1) 35" xfId="3691"/>
    <cellStyle name="Link Units (1) 36" xfId="3692"/>
    <cellStyle name="Link Units (1) 37" xfId="3693"/>
    <cellStyle name="Link Units (1) 38" xfId="3694"/>
    <cellStyle name="Link Units (1) 4" xfId="3695"/>
    <cellStyle name="Link Units (1) 5" xfId="3696"/>
    <cellStyle name="Link Units (1) 6" xfId="3697"/>
    <cellStyle name="Link Units (1) 7" xfId="3698"/>
    <cellStyle name="Link Units (1) 8" xfId="3699"/>
    <cellStyle name="Link Units (1) 9" xfId="3700"/>
    <cellStyle name="Link Units (2)" xfId="105"/>
    <cellStyle name="Linked Cell" xfId="3701"/>
    <cellStyle name="Linked Cell 2" xfId="3702"/>
    <cellStyle name="Linked Cells" xfId="3703"/>
    <cellStyle name="Millares [0]_96 Risk" xfId="3704"/>
    <cellStyle name="Millares_96 Risk" xfId="3705"/>
    <cellStyle name="Milliers [0]_!!!GO" xfId="3706"/>
    <cellStyle name="Milliers_!!!GO" xfId="3707"/>
    <cellStyle name="Moneda [0]_96 Risk" xfId="3708"/>
    <cellStyle name="Moneda_96 Risk" xfId="3709"/>
    <cellStyle name="Monétaire [0]_!!!GO" xfId="3710"/>
    <cellStyle name="Monétaire_!!!GO" xfId="3711"/>
    <cellStyle name="Neutral" xfId="3712"/>
    <cellStyle name="Neutral 2" xfId="3713"/>
    <cellStyle name="Neutre" xfId="3714"/>
    <cellStyle name="no dec" xfId="3715"/>
    <cellStyle name="Normal - Style1" xfId="106"/>
    <cellStyle name="Normal - Style1 2" xfId="3716"/>
    <cellStyle name="Normal - Style1 3" xfId="3717"/>
    <cellStyle name="Normal 10" xfId="3718"/>
    <cellStyle name="Normal 11" xfId="3719"/>
    <cellStyle name="Normal 12" xfId="3720"/>
    <cellStyle name="Normal 13" xfId="3721"/>
    <cellStyle name="Normal 14" xfId="3722"/>
    <cellStyle name="Normal 15" xfId="3723"/>
    <cellStyle name="Normal 16" xfId="3724"/>
    <cellStyle name="Normal 17" xfId="3725"/>
    <cellStyle name="Normal 18" xfId="3726"/>
    <cellStyle name="Normal 19" xfId="3727"/>
    <cellStyle name="Normal 2" xfId="13"/>
    <cellStyle name="Normal 2 10" xfId="3729"/>
    <cellStyle name="Normal 2 11" xfId="3730"/>
    <cellStyle name="Normal 2 12" xfId="3731"/>
    <cellStyle name="Normal 2 13" xfId="3732"/>
    <cellStyle name="Normal 2 14" xfId="3733"/>
    <cellStyle name="Normal 2 15" xfId="3734"/>
    <cellStyle name="Normal 2 16" xfId="3735"/>
    <cellStyle name="Normal 2 17" xfId="3736"/>
    <cellStyle name="Normal 2 18" xfId="3737"/>
    <cellStyle name="Normal 2 19" xfId="3738"/>
    <cellStyle name="Normal 2 2" xfId="3739"/>
    <cellStyle name="Normal 2 2 10" xfId="3740"/>
    <cellStyle name="Normal 2 2 11" xfId="3741"/>
    <cellStyle name="Normal 2 2 12" xfId="3742"/>
    <cellStyle name="Normal 2 2 13" xfId="3743"/>
    <cellStyle name="Normal 2 2 14" xfId="3744"/>
    <cellStyle name="Normal 2 2 15" xfId="3745"/>
    <cellStyle name="Normal 2 2 16" xfId="3746"/>
    <cellStyle name="Normal 2 2 17" xfId="3747"/>
    <cellStyle name="Normal 2 2 18" xfId="3748"/>
    <cellStyle name="Normal 2 2 19" xfId="3749"/>
    <cellStyle name="Normal 2 2 2" xfId="3750"/>
    <cellStyle name="Normal 2 2 20" xfId="3751"/>
    <cellStyle name="Normal 2 2 21" xfId="3752"/>
    <cellStyle name="Normal 2 2 22" xfId="3753"/>
    <cellStyle name="Normal 2 2 23" xfId="3754"/>
    <cellStyle name="Normal 2 2 24" xfId="3755"/>
    <cellStyle name="Normal 2 2 25" xfId="3756"/>
    <cellStyle name="Normal 2 2 26" xfId="3757"/>
    <cellStyle name="Normal 2 2 27" xfId="3758"/>
    <cellStyle name="Normal 2 2 28" xfId="3759"/>
    <cellStyle name="Normal 2 2 29" xfId="3760"/>
    <cellStyle name="Normal 2 2 3" xfId="3761"/>
    <cellStyle name="Normal 2 2 30" xfId="3762"/>
    <cellStyle name="Normal 2 2 31" xfId="3763"/>
    <cellStyle name="Normal 2 2 32" xfId="3764"/>
    <cellStyle name="Normal 2 2 33" xfId="3765"/>
    <cellStyle name="Normal 2 2 34" xfId="3766"/>
    <cellStyle name="Normal 2 2 35" xfId="3767"/>
    <cellStyle name="Normal 2 2 4" xfId="3768"/>
    <cellStyle name="Normal 2 2 5" xfId="3769"/>
    <cellStyle name="Normal 2 2 6" xfId="3770"/>
    <cellStyle name="Normal 2 2 7" xfId="3771"/>
    <cellStyle name="Normal 2 2 8" xfId="3772"/>
    <cellStyle name="Normal 2 2 9" xfId="3773"/>
    <cellStyle name="Normal 2 20" xfId="3774"/>
    <cellStyle name="Normal 2 21" xfId="3775"/>
    <cellStyle name="Normal 2 22" xfId="3776"/>
    <cellStyle name="Normal 2 23" xfId="3777"/>
    <cellStyle name="Normal 2 24" xfId="3778"/>
    <cellStyle name="Normal 2 25" xfId="3779"/>
    <cellStyle name="Normal 2 26" xfId="3780"/>
    <cellStyle name="Normal 2 27" xfId="3781"/>
    <cellStyle name="Normal 2 28" xfId="3782"/>
    <cellStyle name="Normal 2 29" xfId="3783"/>
    <cellStyle name="Normal 2 3" xfId="3784"/>
    <cellStyle name="Normal 2 30" xfId="3785"/>
    <cellStyle name="Normal 2 31" xfId="3786"/>
    <cellStyle name="Normal 2 32" xfId="3787"/>
    <cellStyle name="Normal 2 33" xfId="3788"/>
    <cellStyle name="Normal 2 34" xfId="3789"/>
    <cellStyle name="Normal 2 35" xfId="3790"/>
    <cellStyle name="Normal 2 36" xfId="3791"/>
    <cellStyle name="Normal 2 37" xfId="3792"/>
    <cellStyle name="Normal 2 38" xfId="3793"/>
    <cellStyle name="Normal 2 39" xfId="3794"/>
    <cellStyle name="Normal 2 4" xfId="3795"/>
    <cellStyle name="Normal 2 4 10" xfId="3796"/>
    <cellStyle name="Normal 2 4 11" xfId="3797"/>
    <cellStyle name="Normal 2 4 12" xfId="3798"/>
    <cellStyle name="Normal 2 4 13" xfId="3799"/>
    <cellStyle name="Normal 2 4 14" xfId="3800"/>
    <cellStyle name="Normal 2 4 15" xfId="3801"/>
    <cellStyle name="Normal 2 4 16" xfId="3802"/>
    <cellStyle name="Normal 2 4 17" xfId="3803"/>
    <cellStyle name="Normal 2 4 18" xfId="3804"/>
    <cellStyle name="Normal 2 4 19" xfId="3805"/>
    <cellStyle name="Normal 2 4 2" xfId="3806"/>
    <cellStyle name="Normal 2 4 20" xfId="3807"/>
    <cellStyle name="Normal 2 4 21" xfId="3808"/>
    <cellStyle name="Normal 2 4 22" xfId="3809"/>
    <cellStyle name="Normal 2 4 23" xfId="3810"/>
    <cellStyle name="Normal 2 4 24" xfId="3811"/>
    <cellStyle name="Normal 2 4 25" xfId="3812"/>
    <cellStyle name="Normal 2 4 26" xfId="3813"/>
    <cellStyle name="Normal 2 4 27" xfId="3814"/>
    <cellStyle name="Normal 2 4 28" xfId="3815"/>
    <cellStyle name="Normal 2 4 29" xfId="3816"/>
    <cellStyle name="Normal 2 4 3" xfId="3817"/>
    <cellStyle name="Normal 2 4 30" xfId="3818"/>
    <cellStyle name="Normal 2 4 31" xfId="3819"/>
    <cellStyle name="Normal 2 4 32" xfId="3820"/>
    <cellStyle name="Normal 2 4 33" xfId="3821"/>
    <cellStyle name="Normal 2 4 34" xfId="3822"/>
    <cellStyle name="Normal 2 4 35" xfId="3823"/>
    <cellStyle name="Normal 2 4 4" xfId="3824"/>
    <cellStyle name="Normal 2 4 5" xfId="3825"/>
    <cellStyle name="Normal 2 4 6" xfId="3826"/>
    <cellStyle name="Normal 2 4 7" xfId="3827"/>
    <cellStyle name="Normal 2 4 8" xfId="3828"/>
    <cellStyle name="Normal 2 4 9" xfId="3829"/>
    <cellStyle name="Normal 2 40" xfId="3830"/>
    <cellStyle name="Normal 2 41" xfId="3831"/>
    <cellStyle name="Normal 2 42" xfId="3832"/>
    <cellStyle name="Normal 2 43" xfId="3833"/>
    <cellStyle name="Normal 2 44" xfId="3834"/>
    <cellStyle name="Normal 2 45" xfId="3835"/>
    <cellStyle name="Normal 2 46" xfId="3836"/>
    <cellStyle name="Normal 2 47" xfId="3837"/>
    <cellStyle name="Normal 2 48" xfId="3838"/>
    <cellStyle name="Normal 2 49" xfId="3839"/>
    <cellStyle name="Normal 2 5" xfId="3840"/>
    <cellStyle name="Normal 2 50" xfId="3841"/>
    <cellStyle name="Normal 2 51" xfId="3842"/>
    <cellStyle name="Normal 2 52" xfId="3843"/>
    <cellStyle name="Normal 2 53" xfId="3844"/>
    <cellStyle name="Normal 2 54" xfId="3845"/>
    <cellStyle name="Normal 2 55" xfId="3846"/>
    <cellStyle name="Normal 2 56" xfId="3847"/>
    <cellStyle name="Normal 2 57" xfId="3848"/>
    <cellStyle name="Normal 2 58" xfId="3849"/>
    <cellStyle name="Normal 2 59" xfId="3850"/>
    <cellStyle name="Normal 2 6" xfId="3851"/>
    <cellStyle name="Normal 2 60" xfId="3852"/>
    <cellStyle name="Normal 2 61" xfId="3853"/>
    <cellStyle name="Normal 2 62" xfId="3854"/>
    <cellStyle name="Normal 2 63" xfId="3855"/>
    <cellStyle name="Normal 2 64" xfId="3856"/>
    <cellStyle name="Normal 2 65" xfId="3857"/>
    <cellStyle name="Normal 2 66" xfId="3858"/>
    <cellStyle name="Normal 2 67" xfId="3859"/>
    <cellStyle name="Normal 2 68" xfId="3860"/>
    <cellStyle name="Normal 2 69" xfId="3861"/>
    <cellStyle name="Normal 2 7" xfId="3862"/>
    <cellStyle name="Normal 2 70" xfId="3863"/>
    <cellStyle name="Normal 2 71" xfId="3864"/>
    <cellStyle name="Normal 2 72" xfId="3865"/>
    <cellStyle name="Normal 2 73" xfId="3866"/>
    <cellStyle name="Normal 2 74" xfId="3867"/>
    <cellStyle name="Normal 2 75" xfId="3868"/>
    <cellStyle name="Normal 2 76" xfId="3869"/>
    <cellStyle name="Normal 2 77" xfId="3870"/>
    <cellStyle name="Normal 2 78" xfId="3871"/>
    <cellStyle name="Normal 2 79" xfId="3872"/>
    <cellStyle name="Normal 2 8" xfId="3873"/>
    <cellStyle name="Normal 2 80" xfId="3874"/>
    <cellStyle name="Normal 2 81" xfId="3875"/>
    <cellStyle name="Normal 2 82" xfId="3728"/>
    <cellStyle name="Normal 2 9" xfId="3876"/>
    <cellStyle name="Normal 20" xfId="3877"/>
    <cellStyle name="Normal 21" xfId="3878"/>
    <cellStyle name="Normal 22" xfId="3879"/>
    <cellStyle name="Normal 23" xfId="3880"/>
    <cellStyle name="Normal 24" xfId="3881"/>
    <cellStyle name="Normal 25" xfId="3882"/>
    <cellStyle name="Normal 26" xfId="3883"/>
    <cellStyle name="Normal 27" xfId="3884"/>
    <cellStyle name="Normal 28" xfId="3885"/>
    <cellStyle name="Normal 29" xfId="3886"/>
    <cellStyle name="Normal 3" xfId="14"/>
    <cellStyle name="Normal 3 10" xfId="3888"/>
    <cellStyle name="Normal 3 11" xfId="3889"/>
    <cellStyle name="Normal 3 12" xfId="3890"/>
    <cellStyle name="Normal 3 13" xfId="3891"/>
    <cellStyle name="Normal 3 14" xfId="3892"/>
    <cellStyle name="Normal 3 15" xfId="3893"/>
    <cellStyle name="Normal 3 16" xfId="3894"/>
    <cellStyle name="Normal 3 17" xfId="3895"/>
    <cellStyle name="Normal 3 18" xfId="3896"/>
    <cellStyle name="Normal 3 19" xfId="3897"/>
    <cellStyle name="Normal 3 2" xfId="3898"/>
    <cellStyle name="Normal 3 2 10" xfId="3899"/>
    <cellStyle name="Normal 3 2 11" xfId="3900"/>
    <cellStyle name="Normal 3 2 12" xfId="3901"/>
    <cellStyle name="Normal 3 2 13" xfId="3902"/>
    <cellStyle name="Normal 3 2 14" xfId="3903"/>
    <cellStyle name="Normal 3 2 15" xfId="3904"/>
    <cellStyle name="Normal 3 2 16" xfId="3905"/>
    <cellStyle name="Normal 3 2 17" xfId="3906"/>
    <cellStyle name="Normal 3 2 18" xfId="3907"/>
    <cellStyle name="Normal 3 2 19" xfId="3908"/>
    <cellStyle name="Normal 3 2 2" xfId="3909"/>
    <cellStyle name="Normal 3 2 20" xfId="3910"/>
    <cellStyle name="Normal 3 2 21" xfId="3911"/>
    <cellStyle name="Normal 3 2 22" xfId="3912"/>
    <cellStyle name="Normal 3 2 23" xfId="3913"/>
    <cellStyle name="Normal 3 2 24" xfId="3914"/>
    <cellStyle name="Normal 3 2 25" xfId="3915"/>
    <cellStyle name="Normal 3 2 26" xfId="3916"/>
    <cellStyle name="Normal 3 2 27" xfId="3917"/>
    <cellStyle name="Normal 3 2 28" xfId="3918"/>
    <cellStyle name="Normal 3 2 29" xfId="3919"/>
    <cellStyle name="Normal 3 2 3" xfId="3920"/>
    <cellStyle name="Normal 3 2 30" xfId="3921"/>
    <cellStyle name="Normal 3 2 31" xfId="3922"/>
    <cellStyle name="Normal 3 2 32" xfId="3923"/>
    <cellStyle name="Normal 3 2 33" xfId="3924"/>
    <cellStyle name="Normal 3 2 34" xfId="3925"/>
    <cellStyle name="Normal 3 2 35" xfId="3926"/>
    <cellStyle name="Normal 3 2 4" xfId="3927"/>
    <cellStyle name="Normal 3 2 5" xfId="3928"/>
    <cellStyle name="Normal 3 2 6" xfId="3929"/>
    <cellStyle name="Normal 3 2 7" xfId="3930"/>
    <cellStyle name="Normal 3 2 8" xfId="3931"/>
    <cellStyle name="Normal 3 2 9" xfId="3932"/>
    <cellStyle name="Normal 3 20" xfId="3933"/>
    <cellStyle name="Normal 3 21" xfId="3934"/>
    <cellStyle name="Normal 3 22" xfId="3935"/>
    <cellStyle name="Normal 3 23" xfId="3936"/>
    <cellStyle name="Normal 3 24" xfId="3937"/>
    <cellStyle name="Normal 3 25" xfId="3938"/>
    <cellStyle name="Normal 3 26" xfId="3939"/>
    <cellStyle name="Normal 3 27" xfId="3940"/>
    <cellStyle name="Normal 3 28" xfId="3941"/>
    <cellStyle name="Normal 3 29" xfId="3942"/>
    <cellStyle name="Normal 3 3" xfId="3943"/>
    <cellStyle name="Normal 3 30" xfId="3944"/>
    <cellStyle name="Normal 3 31" xfId="3945"/>
    <cellStyle name="Normal 3 32" xfId="3946"/>
    <cellStyle name="Normal 3 33" xfId="3947"/>
    <cellStyle name="Normal 3 34" xfId="3948"/>
    <cellStyle name="Normal 3 35" xfId="3949"/>
    <cellStyle name="Normal 3 36" xfId="3950"/>
    <cellStyle name="Normal 3 37" xfId="3951"/>
    <cellStyle name="Normal 3 38" xfId="3952"/>
    <cellStyle name="Normal 3 39" xfId="3953"/>
    <cellStyle name="Normal 3 4" xfId="3954"/>
    <cellStyle name="Normal 3 4 10" xfId="3955"/>
    <cellStyle name="Normal 3 4 11" xfId="3956"/>
    <cellStyle name="Normal 3 4 12" xfId="3957"/>
    <cellStyle name="Normal 3 4 13" xfId="3958"/>
    <cellStyle name="Normal 3 4 14" xfId="3959"/>
    <cellStyle name="Normal 3 4 15" xfId="3960"/>
    <cellStyle name="Normal 3 4 16" xfId="3961"/>
    <cellStyle name="Normal 3 4 17" xfId="3962"/>
    <cellStyle name="Normal 3 4 18" xfId="3963"/>
    <cellStyle name="Normal 3 4 19" xfId="3964"/>
    <cellStyle name="Normal 3 4 2" xfId="3965"/>
    <cellStyle name="Normal 3 4 20" xfId="3966"/>
    <cellStyle name="Normal 3 4 21" xfId="3967"/>
    <cellStyle name="Normal 3 4 22" xfId="3968"/>
    <cellStyle name="Normal 3 4 23" xfId="3969"/>
    <cellStyle name="Normal 3 4 24" xfId="3970"/>
    <cellStyle name="Normal 3 4 25" xfId="3971"/>
    <cellStyle name="Normal 3 4 26" xfId="3972"/>
    <cellStyle name="Normal 3 4 27" xfId="3973"/>
    <cellStyle name="Normal 3 4 28" xfId="3974"/>
    <cellStyle name="Normal 3 4 29" xfId="3975"/>
    <cellStyle name="Normal 3 4 3" xfId="3976"/>
    <cellStyle name="Normal 3 4 30" xfId="3977"/>
    <cellStyle name="Normal 3 4 31" xfId="3978"/>
    <cellStyle name="Normal 3 4 32" xfId="3979"/>
    <cellStyle name="Normal 3 4 33" xfId="3980"/>
    <cellStyle name="Normal 3 4 34" xfId="3981"/>
    <cellStyle name="Normal 3 4 35" xfId="3982"/>
    <cellStyle name="Normal 3 4 4" xfId="3983"/>
    <cellStyle name="Normal 3 4 5" xfId="3984"/>
    <cellStyle name="Normal 3 4 6" xfId="3985"/>
    <cellStyle name="Normal 3 4 7" xfId="3986"/>
    <cellStyle name="Normal 3 4 8" xfId="3987"/>
    <cellStyle name="Normal 3 4 9" xfId="3988"/>
    <cellStyle name="Normal 3 40" xfId="3989"/>
    <cellStyle name="Normal 3 41" xfId="3990"/>
    <cellStyle name="Normal 3 42" xfId="3991"/>
    <cellStyle name="Normal 3 43" xfId="3992"/>
    <cellStyle name="Normal 3 44" xfId="3993"/>
    <cellStyle name="Normal 3 45" xfId="3994"/>
    <cellStyle name="Normal 3 46" xfId="3995"/>
    <cellStyle name="Normal 3 47" xfId="3996"/>
    <cellStyle name="Normal 3 48" xfId="3997"/>
    <cellStyle name="Normal 3 49" xfId="3998"/>
    <cellStyle name="Normal 3 5" xfId="3999"/>
    <cellStyle name="Normal 3 50" xfId="4000"/>
    <cellStyle name="Normal 3 51" xfId="4001"/>
    <cellStyle name="Normal 3 52" xfId="4002"/>
    <cellStyle name="Normal 3 53" xfId="4003"/>
    <cellStyle name="Normal 3 54" xfId="4004"/>
    <cellStyle name="Normal 3 55" xfId="4005"/>
    <cellStyle name="Normal 3 56" xfId="4006"/>
    <cellStyle name="Normal 3 57" xfId="4007"/>
    <cellStyle name="Normal 3 58" xfId="4008"/>
    <cellStyle name="Normal 3 59" xfId="4009"/>
    <cellStyle name="Normal 3 6" xfId="4010"/>
    <cellStyle name="Normal 3 60" xfId="4011"/>
    <cellStyle name="Normal 3 61" xfId="4012"/>
    <cellStyle name="Normal 3 62" xfId="4013"/>
    <cellStyle name="Normal 3 63" xfId="4014"/>
    <cellStyle name="Normal 3 64" xfId="4015"/>
    <cellStyle name="Normal 3 65" xfId="4016"/>
    <cellStyle name="Normal 3 66" xfId="4017"/>
    <cellStyle name="Normal 3 67" xfId="4018"/>
    <cellStyle name="Normal 3 68" xfId="4019"/>
    <cellStyle name="Normal 3 69" xfId="4020"/>
    <cellStyle name="Normal 3 7" xfId="4021"/>
    <cellStyle name="Normal 3 70" xfId="4022"/>
    <cellStyle name="Normal 3 71" xfId="4023"/>
    <cellStyle name="Normal 3 72" xfId="4024"/>
    <cellStyle name="Normal 3 73" xfId="4025"/>
    <cellStyle name="Normal 3 74" xfId="4026"/>
    <cellStyle name="Normal 3 75" xfId="4027"/>
    <cellStyle name="Normal 3 76" xfId="4028"/>
    <cellStyle name="Normal 3 77" xfId="4029"/>
    <cellStyle name="Normal 3 78" xfId="4030"/>
    <cellStyle name="Normal 3 79" xfId="4031"/>
    <cellStyle name="Normal 3 8" xfId="4032"/>
    <cellStyle name="Normal 3 80" xfId="4033"/>
    <cellStyle name="Normal 3 81" xfId="4034"/>
    <cellStyle name="Normal 3 82" xfId="3887"/>
    <cellStyle name="Normal 3 9" xfId="4035"/>
    <cellStyle name="Normal 30" xfId="4036"/>
    <cellStyle name="Normal 31" xfId="4037"/>
    <cellStyle name="Normal 32" xfId="4038"/>
    <cellStyle name="Normal 33" xfId="4039"/>
    <cellStyle name="Normal 34" xfId="4040"/>
    <cellStyle name="Normal 35" xfId="4041"/>
    <cellStyle name="Normal 36" xfId="4042"/>
    <cellStyle name="Normal 37" xfId="4043"/>
    <cellStyle name="Normal 38" xfId="4044"/>
    <cellStyle name="Normal 39" xfId="4045"/>
    <cellStyle name="Normal 4" xfId="15"/>
    <cellStyle name="Normal 40" xfId="4046"/>
    <cellStyle name="Normal 41" xfId="4047"/>
    <cellStyle name="Normal 42" xfId="4048"/>
    <cellStyle name="Normal 43" xfId="4049"/>
    <cellStyle name="Normal 44" xfId="4050"/>
    <cellStyle name="Normal 45" xfId="4051"/>
    <cellStyle name="Normal 46" xfId="4052"/>
    <cellStyle name="Normal 47" xfId="4053"/>
    <cellStyle name="Normal 48" xfId="4054"/>
    <cellStyle name="Normal 49" xfId="4055"/>
    <cellStyle name="Normal 5" xfId="3"/>
    <cellStyle name="Normal 50" xfId="4056"/>
    <cellStyle name="Normal 51" xfId="4057"/>
    <cellStyle name="Normal 52" xfId="4058"/>
    <cellStyle name="Normal 53" xfId="4059"/>
    <cellStyle name="Normal 54" xfId="4060"/>
    <cellStyle name="Normal 55" xfId="4061"/>
    <cellStyle name="Normal 56" xfId="4062"/>
    <cellStyle name="Normal 57" xfId="4063"/>
    <cellStyle name="Normal 58" xfId="4064"/>
    <cellStyle name="Normal 59" xfId="4065"/>
    <cellStyle name="Normal 6" xfId="4066"/>
    <cellStyle name="Normal 60" xfId="4067"/>
    <cellStyle name="Normal 61" xfId="4068"/>
    <cellStyle name="Normal 62" xfId="4069"/>
    <cellStyle name="Normal 63" xfId="4070"/>
    <cellStyle name="Normal 64" xfId="4071"/>
    <cellStyle name="Normal 65" xfId="4072"/>
    <cellStyle name="Normal 66" xfId="4073"/>
    <cellStyle name="Normal 67" xfId="4074"/>
    <cellStyle name="Normal 68" xfId="4075"/>
    <cellStyle name="Normal 69" xfId="4076"/>
    <cellStyle name="Normal 7" xfId="16"/>
    <cellStyle name="Normal 7 2" xfId="4077"/>
    <cellStyle name="Normal 70" xfId="4078"/>
    <cellStyle name="Normal 71" xfId="4079"/>
    <cellStyle name="Normal 72" xfId="4080"/>
    <cellStyle name="Normal 73" xfId="4081"/>
    <cellStyle name="Normal 74" xfId="4082"/>
    <cellStyle name="Normal 75" xfId="4083"/>
    <cellStyle name="Normal 76" xfId="4084"/>
    <cellStyle name="Normal 77" xfId="4085"/>
    <cellStyle name="Normal 78" xfId="4086"/>
    <cellStyle name="Normal 79" xfId="4087"/>
    <cellStyle name="Normal 8" xfId="4088"/>
    <cellStyle name="Normal 80" xfId="4089"/>
    <cellStyle name="Normal 81" xfId="4090"/>
    <cellStyle name="Normal 82" xfId="4091"/>
    <cellStyle name="Normal 83" xfId="4092"/>
    <cellStyle name="Normal 83 10" xfId="4093"/>
    <cellStyle name="Normal 83 11" xfId="4094"/>
    <cellStyle name="Normal 83 12" xfId="4095"/>
    <cellStyle name="Normal 83 13" xfId="4096"/>
    <cellStyle name="Normal 83 14" xfId="4097"/>
    <cellStyle name="Normal 83 15" xfId="4098"/>
    <cellStyle name="Normal 83 16" xfId="4099"/>
    <cellStyle name="Normal 83 17" xfId="4100"/>
    <cellStyle name="Normal 83 18" xfId="4101"/>
    <cellStyle name="Normal 83 19" xfId="4102"/>
    <cellStyle name="Normal 83 2" xfId="4103"/>
    <cellStyle name="Normal 83 20" xfId="4104"/>
    <cellStyle name="Normal 83 21" xfId="4105"/>
    <cellStyle name="Normal 83 22" xfId="4106"/>
    <cellStyle name="Normal 83 23" xfId="4107"/>
    <cellStyle name="Normal 83 24" xfId="4108"/>
    <cellStyle name="Normal 83 25" xfId="4109"/>
    <cellStyle name="Normal 83 26" xfId="4110"/>
    <cellStyle name="Normal 83 27" xfId="4111"/>
    <cellStyle name="Normal 83 28" xfId="4112"/>
    <cellStyle name="Normal 83 29" xfId="4113"/>
    <cellStyle name="Normal 83 3" xfId="4114"/>
    <cellStyle name="Normal 83 30" xfId="4115"/>
    <cellStyle name="Normal 83 31" xfId="4116"/>
    <cellStyle name="Normal 83 32" xfId="4117"/>
    <cellStyle name="Normal 83 33" xfId="4118"/>
    <cellStyle name="Normal 83 34" xfId="4119"/>
    <cellStyle name="Normal 83 35" xfId="4120"/>
    <cellStyle name="Normal 83 36" xfId="4121"/>
    <cellStyle name="Normal 83 4" xfId="4122"/>
    <cellStyle name="Normal 83 5" xfId="4123"/>
    <cellStyle name="Normal 83 6" xfId="4124"/>
    <cellStyle name="Normal 83 7" xfId="4125"/>
    <cellStyle name="Normal 83 8" xfId="4126"/>
    <cellStyle name="Normal 83 9" xfId="4127"/>
    <cellStyle name="Normal 84" xfId="4128"/>
    <cellStyle name="Normal 84 10" xfId="4129"/>
    <cellStyle name="Normal 84 11" xfId="4130"/>
    <cellStyle name="Normal 84 12" xfId="4131"/>
    <cellStyle name="Normal 84 13" xfId="4132"/>
    <cellStyle name="Normal 84 14" xfId="4133"/>
    <cellStyle name="Normal 84 15" xfId="4134"/>
    <cellStyle name="Normal 84 16" xfId="4135"/>
    <cellStyle name="Normal 84 17" xfId="4136"/>
    <cellStyle name="Normal 84 18" xfId="4137"/>
    <cellStyle name="Normal 84 19" xfId="4138"/>
    <cellStyle name="Normal 84 2" xfId="4139"/>
    <cellStyle name="Normal 84 20" xfId="4140"/>
    <cellStyle name="Normal 84 21" xfId="4141"/>
    <cellStyle name="Normal 84 22" xfId="4142"/>
    <cellStyle name="Normal 84 23" xfId="4143"/>
    <cellStyle name="Normal 84 24" xfId="4144"/>
    <cellStyle name="Normal 84 25" xfId="4145"/>
    <cellStyle name="Normal 84 26" xfId="4146"/>
    <cellStyle name="Normal 84 27" xfId="4147"/>
    <cellStyle name="Normal 84 28" xfId="4148"/>
    <cellStyle name="Normal 84 29" xfId="4149"/>
    <cellStyle name="Normal 84 3" xfId="4150"/>
    <cellStyle name="Normal 84 30" xfId="4151"/>
    <cellStyle name="Normal 84 31" xfId="4152"/>
    <cellStyle name="Normal 84 32" xfId="4153"/>
    <cellStyle name="Normal 84 33" xfId="4154"/>
    <cellStyle name="Normal 84 34" xfId="4155"/>
    <cellStyle name="Normal 84 35" xfId="4156"/>
    <cellStyle name="Normal 84 36" xfId="4157"/>
    <cellStyle name="Normal 84 4" xfId="4158"/>
    <cellStyle name="Normal 84 5" xfId="4159"/>
    <cellStyle name="Normal 84 6" xfId="4160"/>
    <cellStyle name="Normal 84 7" xfId="4161"/>
    <cellStyle name="Normal 84 8" xfId="4162"/>
    <cellStyle name="Normal 84 9" xfId="4163"/>
    <cellStyle name="Normal 85" xfId="4164"/>
    <cellStyle name="Normal 86" xfId="4165"/>
    <cellStyle name="Normal 87" xfId="6094"/>
    <cellStyle name="Normal 9" xfId="4166"/>
    <cellStyle name="Normal_ราคาโครงสร้าง" xfId="6099"/>
    <cellStyle name="Note" xfId="4167"/>
    <cellStyle name="Note 10" xfId="4168"/>
    <cellStyle name="Note 11" xfId="4169"/>
    <cellStyle name="Note 12" xfId="4170"/>
    <cellStyle name="Note 13" xfId="4171"/>
    <cellStyle name="Note 14" xfId="4172"/>
    <cellStyle name="Note 15" xfId="4173"/>
    <cellStyle name="Note 2" xfId="4174"/>
    <cellStyle name="Note 3" xfId="4175"/>
    <cellStyle name="Note 4" xfId="4176"/>
    <cellStyle name="Note 5" xfId="4177"/>
    <cellStyle name="Note 6" xfId="4178"/>
    <cellStyle name="Note 7" xfId="4179"/>
    <cellStyle name="Note 8" xfId="4180"/>
    <cellStyle name="Note 9" xfId="4181"/>
    <cellStyle name="nplode" xfId="4182"/>
    <cellStyle name="Œ…‹æØ‚è [0.00]_Region Orders (2)" xfId="4183"/>
    <cellStyle name="Œ…‹æØ‚è_Region Orders (2)" xfId="4184"/>
    <cellStyle name="Output" xfId="4185"/>
    <cellStyle name="Output 2" xfId="4186"/>
    <cellStyle name="ParaBirimi [0]_RESULTS" xfId="107"/>
    <cellStyle name="ParaBirimi_RESULTS" xfId="108"/>
    <cellStyle name="per.style" xfId="4187"/>
    <cellStyle name="Percent [0]" xfId="109"/>
    <cellStyle name="Percent [0] 10" xfId="5718"/>
    <cellStyle name="Percent [0] 11" xfId="5768"/>
    <cellStyle name="Percent [0] 12" xfId="5712"/>
    <cellStyle name="Percent [0] 13" xfId="5771"/>
    <cellStyle name="Percent [0] 14" xfId="5709"/>
    <cellStyle name="Percent [0] 2" xfId="4188"/>
    <cellStyle name="Percent [0] 3" xfId="5756"/>
    <cellStyle name="Percent [0] 4" xfId="5724"/>
    <cellStyle name="Percent [0] 5" xfId="5759"/>
    <cellStyle name="Percent [0] 6" xfId="5721"/>
    <cellStyle name="Percent [0] 7" xfId="5762"/>
    <cellStyle name="Percent [0] 8" xfId="5717"/>
    <cellStyle name="Percent [0] 9" xfId="5765"/>
    <cellStyle name="Percent [00]" xfId="110"/>
    <cellStyle name="Percent [00] 10" xfId="5714"/>
    <cellStyle name="Percent [00] 11" xfId="5769"/>
    <cellStyle name="Percent [00] 12" xfId="5711"/>
    <cellStyle name="Percent [00] 13" xfId="5772"/>
    <cellStyle name="Percent [00] 14" xfId="5708"/>
    <cellStyle name="Percent [00] 2" xfId="4189"/>
    <cellStyle name="Percent [00] 3" xfId="5757"/>
    <cellStyle name="Percent [00] 4" xfId="5723"/>
    <cellStyle name="Percent [00] 5" xfId="5760"/>
    <cellStyle name="Percent [00] 6" xfId="5720"/>
    <cellStyle name="Percent [00] 7" xfId="5763"/>
    <cellStyle name="Percent [00] 8" xfId="5716"/>
    <cellStyle name="Percent [00] 9" xfId="5766"/>
    <cellStyle name="Percent [2]" xfId="111"/>
    <cellStyle name="Percent [2] 10" xfId="4191"/>
    <cellStyle name="Percent [2] 11" xfId="4192"/>
    <cellStyle name="Percent [2] 12" xfId="4193"/>
    <cellStyle name="Percent [2] 13" xfId="4194"/>
    <cellStyle name="Percent [2] 14" xfId="4195"/>
    <cellStyle name="Percent [2] 15" xfId="4196"/>
    <cellStyle name="Percent [2] 16" xfId="4197"/>
    <cellStyle name="Percent [2] 17" xfId="4198"/>
    <cellStyle name="Percent [2] 18" xfId="4199"/>
    <cellStyle name="Percent [2] 19" xfId="4200"/>
    <cellStyle name="Percent [2] 2" xfId="4190"/>
    <cellStyle name="Percent [2] 20" xfId="4201"/>
    <cellStyle name="Percent [2] 21" xfId="4202"/>
    <cellStyle name="Percent [2] 22" xfId="4203"/>
    <cellStyle name="Percent [2] 23" xfId="4204"/>
    <cellStyle name="Percent [2] 24" xfId="4205"/>
    <cellStyle name="Percent [2] 25" xfId="4206"/>
    <cellStyle name="Percent [2] 26" xfId="4207"/>
    <cellStyle name="Percent [2] 27" xfId="4208"/>
    <cellStyle name="Percent [2] 28" xfId="4209"/>
    <cellStyle name="Percent [2] 29" xfId="4210"/>
    <cellStyle name="Percent [2] 3" xfId="4211"/>
    <cellStyle name="Percent [2] 30" xfId="4212"/>
    <cellStyle name="Percent [2] 31" xfId="4213"/>
    <cellStyle name="Percent [2] 32" xfId="4214"/>
    <cellStyle name="Percent [2] 33" xfId="4215"/>
    <cellStyle name="Percent [2] 34" xfId="4216"/>
    <cellStyle name="Percent [2] 35" xfId="4217"/>
    <cellStyle name="Percent [2] 36" xfId="4218"/>
    <cellStyle name="Percent [2] 37" xfId="4219"/>
    <cellStyle name="Percent [2] 38" xfId="4220"/>
    <cellStyle name="Percent [2] 39" xfId="4221"/>
    <cellStyle name="Percent [2] 4" xfId="4222"/>
    <cellStyle name="Percent [2] 40" xfId="4223"/>
    <cellStyle name="Percent [2] 41" xfId="4224"/>
    <cellStyle name="Percent [2] 42" xfId="4225"/>
    <cellStyle name="Percent [2] 43" xfId="4226"/>
    <cellStyle name="Percent [2] 44" xfId="4227"/>
    <cellStyle name="Percent [2] 45" xfId="4228"/>
    <cellStyle name="Percent [2] 46" xfId="4229"/>
    <cellStyle name="Percent [2] 47" xfId="5758"/>
    <cellStyle name="Percent [2] 48" xfId="5722"/>
    <cellStyle name="Percent [2] 49" xfId="5761"/>
    <cellStyle name="Percent [2] 5" xfId="4230"/>
    <cellStyle name="Percent [2] 50" xfId="5719"/>
    <cellStyle name="Percent [2] 51" xfId="5764"/>
    <cellStyle name="Percent [2] 52" xfId="5715"/>
    <cellStyle name="Percent [2] 53" xfId="5767"/>
    <cellStyle name="Percent [2] 54" xfId="5713"/>
    <cellStyle name="Percent [2] 55" xfId="5770"/>
    <cellStyle name="Percent [2] 56" xfId="5710"/>
    <cellStyle name="Percent [2] 57" xfId="5773"/>
    <cellStyle name="Percent [2] 58" xfId="5707"/>
    <cellStyle name="Percent [2] 6" xfId="4231"/>
    <cellStyle name="Percent [2] 7" xfId="4232"/>
    <cellStyle name="Percent [2] 8" xfId="4233"/>
    <cellStyle name="Percent [2] 9" xfId="4234"/>
    <cellStyle name="Percent 10" xfId="4235"/>
    <cellStyle name="Percent 11" xfId="4236"/>
    <cellStyle name="Percent 12" xfId="4237"/>
    <cellStyle name="Percent 13" xfId="4238"/>
    <cellStyle name="Percent 14" xfId="4239"/>
    <cellStyle name="Percent 15" xfId="4240"/>
    <cellStyle name="Percent 16" xfId="4241"/>
    <cellStyle name="Percent 17" xfId="4242"/>
    <cellStyle name="Percent 18" xfId="4243"/>
    <cellStyle name="Percent 19" xfId="4244"/>
    <cellStyle name="Percent 2" xfId="4245"/>
    <cellStyle name="Percent 2 10" xfId="4246"/>
    <cellStyle name="Percent 2 11" xfId="4247"/>
    <cellStyle name="Percent 2 12" xfId="4248"/>
    <cellStyle name="Percent 2 13" xfId="4249"/>
    <cellStyle name="Percent 2 14" xfId="4250"/>
    <cellStyle name="Percent 2 15" xfId="4251"/>
    <cellStyle name="Percent 2 16" xfId="4252"/>
    <cellStyle name="Percent 2 17" xfId="4253"/>
    <cellStyle name="Percent 2 18" xfId="4254"/>
    <cellStyle name="Percent 2 19" xfId="4255"/>
    <cellStyle name="Percent 2 2" xfId="4256"/>
    <cellStyle name="Percent 2 20" xfId="4257"/>
    <cellStyle name="Percent 2 21" xfId="4258"/>
    <cellStyle name="Percent 2 22" xfId="4259"/>
    <cellStyle name="Percent 2 23" xfId="4260"/>
    <cellStyle name="Percent 2 24" xfId="4261"/>
    <cellStyle name="Percent 2 25" xfId="4262"/>
    <cellStyle name="Percent 2 26" xfId="4263"/>
    <cellStyle name="Percent 2 27" xfId="4264"/>
    <cellStyle name="Percent 2 28" xfId="4265"/>
    <cellStyle name="Percent 2 29" xfId="4266"/>
    <cellStyle name="Percent 2 3" xfId="4267"/>
    <cellStyle name="Percent 2 30" xfId="4268"/>
    <cellStyle name="Percent 2 31" xfId="4269"/>
    <cellStyle name="Percent 2 32" xfId="4270"/>
    <cellStyle name="Percent 2 33" xfId="4271"/>
    <cellStyle name="Percent 2 34" xfId="4272"/>
    <cellStyle name="Percent 2 35" xfId="4273"/>
    <cellStyle name="Percent 2 36" xfId="4274"/>
    <cellStyle name="Percent 2 37" xfId="4275"/>
    <cellStyle name="Percent 2 38" xfId="4276"/>
    <cellStyle name="Percent 2 39" xfId="4277"/>
    <cellStyle name="Percent 2 4" xfId="4278"/>
    <cellStyle name="Percent 2 40" xfId="4279"/>
    <cellStyle name="Percent 2 41" xfId="4280"/>
    <cellStyle name="Percent 2 42" xfId="4281"/>
    <cellStyle name="Percent 2 43" xfId="4282"/>
    <cellStyle name="Percent 2 44" xfId="4283"/>
    <cellStyle name="Percent 2 45" xfId="4284"/>
    <cellStyle name="Percent 2 46" xfId="4285"/>
    <cellStyle name="Percent 2 47" xfId="4286"/>
    <cellStyle name="Percent 2 48" xfId="4287"/>
    <cellStyle name="Percent 2 49" xfId="4288"/>
    <cellStyle name="Percent 2 5" xfId="4289"/>
    <cellStyle name="Percent 2 50" xfId="4290"/>
    <cellStyle name="Percent 2 51" xfId="4291"/>
    <cellStyle name="Percent 2 52" xfId="4292"/>
    <cellStyle name="Percent 2 53" xfId="4293"/>
    <cellStyle name="Percent 2 54" xfId="4294"/>
    <cellStyle name="Percent 2 55" xfId="4295"/>
    <cellStyle name="Percent 2 56" xfId="4296"/>
    <cellStyle name="Percent 2 57" xfId="4297"/>
    <cellStyle name="Percent 2 58" xfId="4298"/>
    <cellStyle name="Percent 2 59" xfId="4299"/>
    <cellStyle name="Percent 2 6" xfId="4300"/>
    <cellStyle name="Percent 2 60" xfId="4301"/>
    <cellStyle name="Percent 2 61" xfId="6088"/>
    <cellStyle name="Percent 2 62" xfId="6072"/>
    <cellStyle name="Percent 2 63" xfId="4947"/>
    <cellStyle name="Percent 2 64" xfId="5471"/>
    <cellStyle name="Percent 2 65" xfId="5521"/>
    <cellStyle name="Percent 2 66" xfId="5658"/>
    <cellStyle name="Percent 2 67" xfId="5669"/>
    <cellStyle name="Percent 2 68" xfId="5692"/>
    <cellStyle name="Percent 2 69" xfId="5703"/>
    <cellStyle name="Percent 2 7" xfId="4302"/>
    <cellStyle name="Percent 2 70" xfId="5726"/>
    <cellStyle name="Percent 2 71" xfId="5731"/>
    <cellStyle name="Percent 2 72" xfId="5736"/>
    <cellStyle name="Percent 2 73" xfId="5741"/>
    <cellStyle name="Percent 2 74" xfId="5747"/>
    <cellStyle name="Percent 2 75" xfId="5752"/>
    <cellStyle name="Percent 2 8" xfId="4303"/>
    <cellStyle name="Percent 2 9" xfId="4304"/>
    <cellStyle name="Percent 20" xfId="4305"/>
    <cellStyle name="Percent 21" xfId="4306"/>
    <cellStyle name="Percent 22" xfId="4307"/>
    <cellStyle name="Percent 23" xfId="4308"/>
    <cellStyle name="Percent 24" xfId="4309"/>
    <cellStyle name="Percent 25" xfId="4310"/>
    <cellStyle name="Percent 26" xfId="4311"/>
    <cellStyle name="Percent 27" xfId="4312"/>
    <cellStyle name="Percent 28" xfId="4313"/>
    <cellStyle name="Percent 29" xfId="4314"/>
    <cellStyle name="Percent 3" xfId="4315"/>
    <cellStyle name="Percent 3 10" xfId="4316"/>
    <cellStyle name="Percent 3 11" xfId="4317"/>
    <cellStyle name="Percent 3 12" xfId="4318"/>
    <cellStyle name="Percent 3 13" xfId="4319"/>
    <cellStyle name="Percent 3 14" xfId="4320"/>
    <cellStyle name="Percent 3 15" xfId="4321"/>
    <cellStyle name="Percent 3 16" xfId="4322"/>
    <cellStyle name="Percent 3 17" xfId="4323"/>
    <cellStyle name="Percent 3 18" xfId="4324"/>
    <cellStyle name="Percent 3 19" xfId="4325"/>
    <cellStyle name="Percent 3 2" xfId="4326"/>
    <cellStyle name="Percent 3 20" xfId="4327"/>
    <cellStyle name="Percent 3 21" xfId="4328"/>
    <cellStyle name="Percent 3 22" xfId="4329"/>
    <cellStyle name="Percent 3 23" xfId="4330"/>
    <cellStyle name="Percent 3 24" xfId="4331"/>
    <cellStyle name="Percent 3 25" xfId="4332"/>
    <cellStyle name="Percent 3 26" xfId="4333"/>
    <cellStyle name="Percent 3 27" xfId="4334"/>
    <cellStyle name="Percent 3 28" xfId="4335"/>
    <cellStyle name="Percent 3 29" xfId="4336"/>
    <cellStyle name="Percent 3 3" xfId="4337"/>
    <cellStyle name="Percent 3 30" xfId="4338"/>
    <cellStyle name="Percent 3 31" xfId="4339"/>
    <cellStyle name="Percent 3 32" xfId="4340"/>
    <cellStyle name="Percent 3 33" xfId="4341"/>
    <cellStyle name="Percent 3 34" xfId="4342"/>
    <cellStyle name="Percent 3 35" xfId="4343"/>
    <cellStyle name="Percent 3 36" xfId="4344"/>
    <cellStyle name="Percent 3 4" xfId="4345"/>
    <cellStyle name="Percent 3 5" xfId="4346"/>
    <cellStyle name="Percent 3 6" xfId="4347"/>
    <cellStyle name="Percent 3 7" xfId="4348"/>
    <cellStyle name="Percent 3 8" xfId="4349"/>
    <cellStyle name="Percent 3 9" xfId="4350"/>
    <cellStyle name="Percent 30" xfId="4351"/>
    <cellStyle name="Percent 31" xfId="4352"/>
    <cellStyle name="Percent 32" xfId="4353"/>
    <cellStyle name="Percent 33" xfId="4354"/>
    <cellStyle name="Percent 34" xfId="4355"/>
    <cellStyle name="Percent 35" xfId="4356"/>
    <cellStyle name="Percent 36" xfId="4357"/>
    <cellStyle name="Percent 37" xfId="4358"/>
    <cellStyle name="Percent 38" xfId="4359"/>
    <cellStyle name="Percent 39" xfId="4360"/>
    <cellStyle name="Percent 4" xfId="4361"/>
    <cellStyle name="Percent 40" xfId="4362"/>
    <cellStyle name="Percent 41" xfId="4363"/>
    <cellStyle name="Percent 42" xfId="4364"/>
    <cellStyle name="Percent 43" xfId="4365"/>
    <cellStyle name="Percent 44" xfId="4366"/>
    <cellStyle name="Percent 45" xfId="4367"/>
    <cellStyle name="Percent 46" xfId="4368"/>
    <cellStyle name="Percent 47" xfId="4369"/>
    <cellStyle name="Percent 48" xfId="4370"/>
    <cellStyle name="Percent 49" xfId="4371"/>
    <cellStyle name="Percent 5" xfId="4372"/>
    <cellStyle name="Percent 50" xfId="4373"/>
    <cellStyle name="Percent 51" xfId="4374"/>
    <cellStyle name="Percent 52" xfId="4375"/>
    <cellStyle name="Percent 53" xfId="4376"/>
    <cellStyle name="Percent 54" xfId="4377"/>
    <cellStyle name="Percent 55" xfId="4378"/>
    <cellStyle name="Percent 56" xfId="4379"/>
    <cellStyle name="Percent 57" xfId="4380"/>
    <cellStyle name="Percent 58" xfId="4381"/>
    <cellStyle name="Percent 59" xfId="4382"/>
    <cellStyle name="Percent 6" xfId="4383"/>
    <cellStyle name="Percent 60" xfId="4384"/>
    <cellStyle name="Percent 61" xfId="4385"/>
    <cellStyle name="Percent 62" xfId="4386"/>
    <cellStyle name="Percent 63" xfId="4387"/>
    <cellStyle name="Percent 64" xfId="4388"/>
    <cellStyle name="Percent 65" xfId="4389"/>
    <cellStyle name="Percent 66" xfId="4390"/>
    <cellStyle name="Percent 67" xfId="4391"/>
    <cellStyle name="Percent 68" xfId="4392"/>
    <cellStyle name="Percent 69" xfId="4393"/>
    <cellStyle name="Percent 7" xfId="4394"/>
    <cellStyle name="Percent 8" xfId="4395"/>
    <cellStyle name="Percent 9" xfId="4396"/>
    <cellStyle name="Pourcentage_pldt" xfId="4397"/>
    <cellStyle name="PrePop Currency (0)" xfId="112"/>
    <cellStyle name="PrePop Currency (0) 10" xfId="4399"/>
    <cellStyle name="PrePop Currency (0) 11" xfId="4400"/>
    <cellStyle name="PrePop Currency (0) 12" xfId="4401"/>
    <cellStyle name="PrePop Currency (0) 13" xfId="4402"/>
    <cellStyle name="PrePop Currency (0) 14" xfId="4403"/>
    <cellStyle name="PrePop Currency (0) 15" xfId="4404"/>
    <cellStyle name="PrePop Currency (0) 16" xfId="4405"/>
    <cellStyle name="PrePop Currency (0) 17" xfId="4406"/>
    <cellStyle name="PrePop Currency (0) 18" xfId="4407"/>
    <cellStyle name="PrePop Currency (0) 19" xfId="4408"/>
    <cellStyle name="PrePop Currency (0) 2" xfId="4398"/>
    <cellStyle name="PrePop Currency (0) 2 10" xfId="4409"/>
    <cellStyle name="PrePop Currency (0) 2 11" xfId="4410"/>
    <cellStyle name="PrePop Currency (0) 2 12" xfId="4411"/>
    <cellStyle name="PrePop Currency (0) 2 13" xfId="4412"/>
    <cellStyle name="PrePop Currency (0) 2 14" xfId="4413"/>
    <cellStyle name="PrePop Currency (0) 2 15" xfId="4414"/>
    <cellStyle name="PrePop Currency (0) 2 16" xfId="4415"/>
    <cellStyle name="PrePop Currency (0) 2 17" xfId="4416"/>
    <cellStyle name="PrePop Currency (0) 2 18" xfId="4417"/>
    <cellStyle name="PrePop Currency (0) 2 19" xfId="4418"/>
    <cellStyle name="PrePop Currency (0) 2 2" xfId="4419"/>
    <cellStyle name="PrePop Currency (0) 2 20" xfId="4420"/>
    <cellStyle name="PrePop Currency (0) 2 21" xfId="4421"/>
    <cellStyle name="PrePop Currency (0) 2 22" xfId="4422"/>
    <cellStyle name="PrePop Currency (0) 2 23" xfId="4423"/>
    <cellStyle name="PrePop Currency (0) 2 24" xfId="4424"/>
    <cellStyle name="PrePop Currency (0) 2 25" xfId="4425"/>
    <cellStyle name="PrePop Currency (0) 2 26" xfId="4426"/>
    <cellStyle name="PrePop Currency (0) 2 27" xfId="4427"/>
    <cellStyle name="PrePop Currency (0) 2 28" xfId="4428"/>
    <cellStyle name="PrePop Currency (0) 2 29" xfId="4429"/>
    <cellStyle name="PrePop Currency (0) 2 3" xfId="4430"/>
    <cellStyle name="PrePop Currency (0) 2 30" xfId="4431"/>
    <cellStyle name="PrePop Currency (0) 2 31" xfId="4432"/>
    <cellStyle name="PrePop Currency (0) 2 32" xfId="4433"/>
    <cellStyle name="PrePop Currency (0) 2 33" xfId="4434"/>
    <cellStyle name="PrePop Currency (0) 2 34" xfId="4435"/>
    <cellStyle name="PrePop Currency (0) 2 35" xfId="4436"/>
    <cellStyle name="PrePop Currency (0) 2 4" xfId="4437"/>
    <cellStyle name="PrePop Currency (0) 2 5" xfId="4438"/>
    <cellStyle name="PrePop Currency (0) 2 6" xfId="4439"/>
    <cellStyle name="PrePop Currency (0) 2 7" xfId="4440"/>
    <cellStyle name="PrePop Currency (0) 2 8" xfId="4441"/>
    <cellStyle name="PrePop Currency (0) 2 9" xfId="4442"/>
    <cellStyle name="PrePop Currency (0) 20" xfId="4443"/>
    <cellStyle name="PrePop Currency (0) 21" xfId="4444"/>
    <cellStyle name="PrePop Currency (0) 22" xfId="4445"/>
    <cellStyle name="PrePop Currency (0) 23" xfId="4446"/>
    <cellStyle name="PrePop Currency (0) 24" xfId="4447"/>
    <cellStyle name="PrePop Currency (0) 25" xfId="4448"/>
    <cellStyle name="PrePop Currency (0) 26" xfId="4449"/>
    <cellStyle name="PrePop Currency (0) 27" xfId="4450"/>
    <cellStyle name="PrePop Currency (0) 28" xfId="4451"/>
    <cellStyle name="PrePop Currency (0) 29" xfId="4452"/>
    <cellStyle name="PrePop Currency (0) 3" xfId="4453"/>
    <cellStyle name="PrePop Currency (0) 30" xfId="4454"/>
    <cellStyle name="PrePop Currency (0) 31" xfId="4455"/>
    <cellStyle name="PrePop Currency (0) 32" xfId="4456"/>
    <cellStyle name="PrePop Currency (0) 33" xfId="4457"/>
    <cellStyle name="PrePop Currency (0) 34" xfId="4458"/>
    <cellStyle name="PrePop Currency (0) 35" xfId="4459"/>
    <cellStyle name="PrePop Currency (0) 36" xfId="4460"/>
    <cellStyle name="PrePop Currency (0) 37" xfId="4461"/>
    <cellStyle name="PrePop Currency (0) 38" xfId="4462"/>
    <cellStyle name="PrePop Currency (0) 39" xfId="5774"/>
    <cellStyle name="PrePop Currency (0) 4" xfId="4463"/>
    <cellStyle name="PrePop Currency (0) 40" xfId="5701"/>
    <cellStyle name="PrePop Currency (0) 41" xfId="5775"/>
    <cellStyle name="PrePop Currency (0) 42" xfId="5700"/>
    <cellStyle name="PrePop Currency (0) 43" xfId="5776"/>
    <cellStyle name="PrePop Currency (0) 44" xfId="5699"/>
    <cellStyle name="PrePop Currency (0) 45" xfId="5777"/>
    <cellStyle name="PrePop Currency (0) 46" xfId="5698"/>
    <cellStyle name="PrePop Currency (0) 47" xfId="5778"/>
    <cellStyle name="PrePop Currency (0) 48" xfId="5697"/>
    <cellStyle name="PrePop Currency (0) 49" xfId="5779"/>
    <cellStyle name="PrePop Currency (0) 5" xfId="4464"/>
    <cellStyle name="PrePop Currency (0) 50" xfId="5696"/>
    <cellStyle name="PrePop Currency (0) 6" xfId="4465"/>
    <cellStyle name="PrePop Currency (0) 7" xfId="4466"/>
    <cellStyle name="PrePop Currency (0) 8" xfId="4467"/>
    <cellStyle name="PrePop Currency (0) 9" xfId="4468"/>
    <cellStyle name="PrePop Currency (2)" xfId="113"/>
    <cellStyle name="PrePop Currency (2) 10" xfId="5684"/>
    <cellStyle name="PrePop Currency (2) 11" xfId="5788"/>
    <cellStyle name="PrePop Currency (2) 12" xfId="5682"/>
    <cellStyle name="PrePop Currency (2) 13" xfId="5790"/>
    <cellStyle name="PrePop Currency (2) 14" xfId="5680"/>
    <cellStyle name="PrePop Currency (2) 2" xfId="4469"/>
    <cellStyle name="PrePop Currency (2) 3" xfId="5780"/>
    <cellStyle name="PrePop Currency (2) 4" xfId="5690"/>
    <cellStyle name="PrePop Currency (2) 5" xfId="5782"/>
    <cellStyle name="PrePop Currency (2) 6" xfId="5688"/>
    <cellStyle name="PrePop Currency (2) 7" xfId="5784"/>
    <cellStyle name="PrePop Currency (2) 8" xfId="5686"/>
    <cellStyle name="PrePop Currency (2) 9" xfId="5786"/>
    <cellStyle name="PrePop Units (0)" xfId="114"/>
    <cellStyle name="PrePop Units (0) 10" xfId="4471"/>
    <cellStyle name="PrePop Units (0) 11" xfId="4472"/>
    <cellStyle name="PrePop Units (0) 12" xfId="4473"/>
    <cellStyle name="PrePop Units (0) 13" xfId="4474"/>
    <cellStyle name="PrePop Units (0) 14" xfId="4475"/>
    <cellStyle name="PrePop Units (0) 15" xfId="4476"/>
    <cellStyle name="PrePop Units (0) 16" xfId="4477"/>
    <cellStyle name="PrePop Units (0) 17" xfId="4478"/>
    <cellStyle name="PrePop Units (0) 18" xfId="4479"/>
    <cellStyle name="PrePop Units (0) 19" xfId="4480"/>
    <cellStyle name="PrePop Units (0) 2" xfId="4470"/>
    <cellStyle name="PrePop Units (0) 2 10" xfId="4482"/>
    <cellStyle name="PrePop Units (0) 2 11" xfId="4483"/>
    <cellStyle name="PrePop Units (0) 2 12" xfId="4484"/>
    <cellStyle name="PrePop Units (0) 2 13" xfId="4485"/>
    <cellStyle name="PrePop Units (0) 2 14" xfId="4486"/>
    <cellStyle name="PrePop Units (0) 2 15" xfId="4487"/>
    <cellStyle name="PrePop Units (0) 2 16" xfId="4488"/>
    <cellStyle name="PrePop Units (0) 2 17" xfId="4489"/>
    <cellStyle name="PrePop Units (0) 2 18" xfId="4490"/>
    <cellStyle name="PrePop Units (0) 2 19" xfId="4491"/>
    <cellStyle name="PrePop Units (0) 2 2" xfId="4492"/>
    <cellStyle name="PrePop Units (0) 2 20" xfId="4493"/>
    <cellStyle name="PrePop Units (0) 2 21" xfId="4494"/>
    <cellStyle name="PrePop Units (0) 2 22" xfId="4495"/>
    <cellStyle name="PrePop Units (0) 2 23" xfId="4496"/>
    <cellStyle name="PrePop Units (0) 2 24" xfId="4497"/>
    <cellStyle name="PrePop Units (0) 2 25" xfId="4498"/>
    <cellStyle name="PrePop Units (0) 2 26" xfId="4499"/>
    <cellStyle name="PrePop Units (0) 2 27" xfId="4500"/>
    <cellStyle name="PrePop Units (0) 2 28" xfId="4501"/>
    <cellStyle name="PrePop Units (0) 2 29" xfId="4502"/>
    <cellStyle name="PrePop Units (0) 2 3" xfId="4503"/>
    <cellStyle name="PrePop Units (0) 2 30" xfId="4504"/>
    <cellStyle name="PrePop Units (0) 2 31" xfId="4505"/>
    <cellStyle name="PrePop Units (0) 2 32" xfId="4506"/>
    <cellStyle name="PrePop Units (0) 2 33" xfId="4507"/>
    <cellStyle name="PrePop Units (0) 2 34" xfId="4508"/>
    <cellStyle name="PrePop Units (0) 2 35" xfId="4509"/>
    <cellStyle name="PrePop Units (0) 2 4" xfId="4510"/>
    <cellStyle name="PrePop Units (0) 2 5" xfId="4511"/>
    <cellStyle name="PrePop Units (0) 2 6" xfId="4512"/>
    <cellStyle name="PrePop Units (0) 2 7" xfId="4513"/>
    <cellStyle name="PrePop Units (0) 2 8" xfId="4514"/>
    <cellStyle name="PrePop Units (0) 2 9" xfId="4515"/>
    <cellStyle name="PrePop Units (0) 20" xfId="4516"/>
    <cellStyle name="PrePop Units (0) 21" xfId="4517"/>
    <cellStyle name="PrePop Units (0) 22" xfId="4518"/>
    <cellStyle name="PrePop Units (0) 23" xfId="4519"/>
    <cellStyle name="PrePop Units (0) 24" xfId="4520"/>
    <cellStyle name="PrePop Units (0) 25" xfId="4521"/>
    <cellStyle name="PrePop Units (0) 26" xfId="4522"/>
    <cellStyle name="PrePop Units (0) 27" xfId="4523"/>
    <cellStyle name="PrePop Units (0) 28" xfId="4524"/>
    <cellStyle name="PrePop Units (0) 29" xfId="4525"/>
    <cellStyle name="PrePop Units (0) 3" xfId="4526"/>
    <cellStyle name="PrePop Units (0) 30" xfId="4527"/>
    <cellStyle name="PrePop Units (0) 31" xfId="4528"/>
    <cellStyle name="PrePop Units (0) 32" xfId="4529"/>
    <cellStyle name="PrePop Units (0) 33" xfId="4530"/>
    <cellStyle name="PrePop Units (0) 34" xfId="4531"/>
    <cellStyle name="PrePop Units (0) 35" xfId="4532"/>
    <cellStyle name="PrePop Units (0) 36" xfId="4533"/>
    <cellStyle name="PrePop Units (0) 37" xfId="4534"/>
    <cellStyle name="PrePop Units (0) 38" xfId="4535"/>
    <cellStyle name="PrePop Units (0) 39" xfId="5781"/>
    <cellStyle name="PrePop Units (0) 4" xfId="4536"/>
    <cellStyle name="PrePop Units (0) 40" xfId="5689"/>
    <cellStyle name="PrePop Units (0) 41" xfId="5783"/>
    <cellStyle name="PrePop Units (0) 42" xfId="5687"/>
    <cellStyle name="PrePop Units (0) 43" xfId="5785"/>
    <cellStyle name="PrePop Units (0) 44" xfId="5685"/>
    <cellStyle name="PrePop Units (0) 45" xfId="5787"/>
    <cellStyle name="PrePop Units (0) 46" xfId="5683"/>
    <cellStyle name="PrePop Units (0) 47" xfId="5789"/>
    <cellStyle name="PrePop Units (0) 48" xfId="5681"/>
    <cellStyle name="PrePop Units (0) 49" xfId="5791"/>
    <cellStyle name="PrePop Units (0) 5" xfId="4537"/>
    <cellStyle name="PrePop Units (0) 50" xfId="5679"/>
    <cellStyle name="PrePop Units (0) 6" xfId="4538"/>
    <cellStyle name="PrePop Units (0) 7" xfId="4539"/>
    <cellStyle name="PrePop Units (0) 8" xfId="4540"/>
    <cellStyle name="PrePop Units (0) 9" xfId="4541"/>
    <cellStyle name="PrePop Units (1)" xfId="115"/>
    <cellStyle name="PrePop Units (1) 10" xfId="4543"/>
    <cellStyle name="PrePop Units (1) 11" xfId="4544"/>
    <cellStyle name="PrePop Units (1) 12" xfId="4545"/>
    <cellStyle name="PrePop Units (1) 13" xfId="4546"/>
    <cellStyle name="PrePop Units (1) 14" xfId="4547"/>
    <cellStyle name="PrePop Units (1) 15" xfId="4548"/>
    <cellStyle name="PrePop Units (1) 16" xfId="4549"/>
    <cellStyle name="PrePop Units (1) 17" xfId="4550"/>
    <cellStyle name="PrePop Units (1) 18" xfId="4551"/>
    <cellStyle name="PrePop Units (1) 19" xfId="4552"/>
    <cellStyle name="PrePop Units (1) 2" xfId="4542"/>
    <cellStyle name="PrePop Units (1) 2 10" xfId="4554"/>
    <cellStyle name="PrePop Units (1) 2 11" xfId="4555"/>
    <cellStyle name="PrePop Units (1) 2 12" xfId="4556"/>
    <cellStyle name="PrePop Units (1) 2 13" xfId="4557"/>
    <cellStyle name="PrePop Units (1) 2 14" xfId="4558"/>
    <cellStyle name="PrePop Units (1) 2 15" xfId="4559"/>
    <cellStyle name="PrePop Units (1) 2 16" xfId="4560"/>
    <cellStyle name="PrePop Units (1) 2 17" xfId="4561"/>
    <cellStyle name="PrePop Units (1) 2 18" xfId="4562"/>
    <cellStyle name="PrePop Units (1) 2 19" xfId="4563"/>
    <cellStyle name="PrePop Units (1) 2 2" xfId="4564"/>
    <cellStyle name="PrePop Units (1) 2 20" xfId="4565"/>
    <cellStyle name="PrePop Units (1) 2 21" xfId="4566"/>
    <cellStyle name="PrePop Units (1) 2 22" xfId="4567"/>
    <cellStyle name="PrePop Units (1) 2 23" xfId="4568"/>
    <cellStyle name="PrePop Units (1) 2 24" xfId="4569"/>
    <cellStyle name="PrePop Units (1) 2 25" xfId="4570"/>
    <cellStyle name="PrePop Units (1) 2 26" xfId="4571"/>
    <cellStyle name="PrePop Units (1) 2 27" xfId="4572"/>
    <cellStyle name="PrePop Units (1) 2 28" xfId="4573"/>
    <cellStyle name="PrePop Units (1) 2 29" xfId="4574"/>
    <cellStyle name="PrePop Units (1) 2 3" xfId="4575"/>
    <cellStyle name="PrePop Units (1) 2 30" xfId="4576"/>
    <cellStyle name="PrePop Units (1) 2 31" xfId="4577"/>
    <cellStyle name="PrePop Units (1) 2 32" xfId="4578"/>
    <cellStyle name="PrePop Units (1) 2 33" xfId="4579"/>
    <cellStyle name="PrePop Units (1) 2 34" xfId="4580"/>
    <cellStyle name="PrePop Units (1) 2 35" xfId="4581"/>
    <cellStyle name="PrePop Units (1) 2 4" xfId="4582"/>
    <cellStyle name="PrePop Units (1) 2 5" xfId="4583"/>
    <cellStyle name="PrePop Units (1) 2 6" xfId="4584"/>
    <cellStyle name="PrePop Units (1) 2 7" xfId="4585"/>
    <cellStyle name="PrePop Units (1) 2 8" xfId="4586"/>
    <cellStyle name="PrePop Units (1) 2 9" xfId="4587"/>
    <cellStyle name="PrePop Units (1) 20" xfId="4588"/>
    <cellStyle name="PrePop Units (1) 21" xfId="4589"/>
    <cellStyle name="PrePop Units (1) 22" xfId="4590"/>
    <cellStyle name="PrePop Units (1) 23" xfId="4591"/>
    <cellStyle name="PrePop Units (1) 24" xfId="4592"/>
    <cellStyle name="PrePop Units (1) 25" xfId="4593"/>
    <cellStyle name="PrePop Units (1) 26" xfId="4594"/>
    <cellStyle name="PrePop Units (1) 27" xfId="4595"/>
    <cellStyle name="PrePop Units (1) 28" xfId="4596"/>
    <cellStyle name="PrePop Units (1) 29" xfId="4597"/>
    <cellStyle name="PrePop Units (1) 3" xfId="4598"/>
    <cellStyle name="PrePop Units (1) 30" xfId="4599"/>
    <cellStyle name="PrePop Units (1) 31" xfId="4600"/>
    <cellStyle name="PrePop Units (1) 32" xfId="4601"/>
    <cellStyle name="PrePop Units (1) 33" xfId="4602"/>
    <cellStyle name="PrePop Units (1) 34" xfId="4603"/>
    <cellStyle name="PrePop Units (1) 35" xfId="4604"/>
    <cellStyle name="PrePop Units (1) 36" xfId="4605"/>
    <cellStyle name="PrePop Units (1) 37" xfId="4606"/>
    <cellStyle name="PrePop Units (1) 38" xfId="4607"/>
    <cellStyle name="PrePop Units (1) 39" xfId="5792"/>
    <cellStyle name="PrePop Units (1) 4" xfId="4608"/>
    <cellStyle name="PrePop Units (1) 40" xfId="5678"/>
    <cellStyle name="PrePop Units (1) 41" xfId="5793"/>
    <cellStyle name="PrePop Units (1) 42" xfId="5677"/>
    <cellStyle name="PrePop Units (1) 43" xfId="5794"/>
    <cellStyle name="PrePop Units (1) 44" xfId="5676"/>
    <cellStyle name="PrePop Units (1) 45" xfId="5795"/>
    <cellStyle name="PrePop Units (1) 46" xfId="5675"/>
    <cellStyle name="PrePop Units (1) 47" xfId="5796"/>
    <cellStyle name="PrePop Units (1) 48" xfId="5674"/>
    <cellStyle name="PrePop Units (1) 49" xfId="5797"/>
    <cellStyle name="PrePop Units (1) 5" xfId="4609"/>
    <cellStyle name="PrePop Units (1) 50" xfId="5673"/>
    <cellStyle name="PrePop Units (1) 6" xfId="4610"/>
    <cellStyle name="PrePop Units (1) 7" xfId="4611"/>
    <cellStyle name="PrePop Units (1) 8" xfId="4612"/>
    <cellStyle name="PrePop Units (1) 9" xfId="4613"/>
    <cellStyle name="PrePop Units (2)" xfId="116"/>
    <cellStyle name="PrePop Units (2) 10" xfId="5664"/>
    <cellStyle name="PrePop Units (2) 11" xfId="5802"/>
    <cellStyle name="PrePop Units (2) 12" xfId="5663"/>
    <cellStyle name="PrePop Units (2) 13" xfId="5803"/>
    <cellStyle name="PrePop Units (2) 14" xfId="5662"/>
    <cellStyle name="PrePop Units (2) 2" xfId="4614"/>
    <cellStyle name="PrePop Units (2) 3" xfId="5798"/>
    <cellStyle name="PrePop Units (2) 4" xfId="5667"/>
    <cellStyle name="PrePop Units (2) 5" xfId="5799"/>
    <cellStyle name="PrePop Units (2) 6" xfId="5666"/>
    <cellStyle name="PrePop Units (2) 7" xfId="5800"/>
    <cellStyle name="PrePop Units (2) 8" xfId="5665"/>
    <cellStyle name="PrePop Units (2) 9" xfId="5801"/>
    <cellStyle name="PSChar" xfId="4615"/>
    <cellStyle name="Quantity" xfId="4616"/>
    <cellStyle name="Quantity 10" xfId="4617"/>
    <cellStyle name="Quantity 11" xfId="4618"/>
    <cellStyle name="Quantity 12" xfId="4619"/>
    <cellStyle name="Quantity 13" xfId="4620"/>
    <cellStyle name="Quantity 14" xfId="4621"/>
    <cellStyle name="Quantity 15" xfId="4622"/>
    <cellStyle name="Quantity 16" xfId="4623"/>
    <cellStyle name="Quantity 17" xfId="4624"/>
    <cellStyle name="Quantity 18" xfId="4625"/>
    <cellStyle name="Quantity 19" xfId="4626"/>
    <cellStyle name="Quantity 2" xfId="4627"/>
    <cellStyle name="Quantity 20" xfId="4628"/>
    <cellStyle name="Quantity 21" xfId="4629"/>
    <cellStyle name="Quantity 22" xfId="4630"/>
    <cellStyle name="Quantity 23" xfId="4631"/>
    <cellStyle name="Quantity 24" xfId="4632"/>
    <cellStyle name="Quantity 25" xfId="4633"/>
    <cellStyle name="Quantity 26" xfId="4634"/>
    <cellStyle name="Quantity 27" xfId="4635"/>
    <cellStyle name="Quantity 28" xfId="4636"/>
    <cellStyle name="Quantity 29" xfId="4637"/>
    <cellStyle name="Quantity 3" xfId="4638"/>
    <cellStyle name="Quantity 30" xfId="4639"/>
    <cellStyle name="Quantity 31" xfId="4640"/>
    <cellStyle name="Quantity 32" xfId="4641"/>
    <cellStyle name="Quantity 33" xfId="4642"/>
    <cellStyle name="Quantity 34" xfId="4643"/>
    <cellStyle name="Quantity 35" xfId="4644"/>
    <cellStyle name="Quantity 4" xfId="4645"/>
    <cellStyle name="Quantity 5" xfId="4646"/>
    <cellStyle name="Quantity 6" xfId="4647"/>
    <cellStyle name="Quantity 7" xfId="4648"/>
    <cellStyle name="Quantity 8" xfId="4649"/>
    <cellStyle name="Quantity 9" xfId="4650"/>
    <cellStyle name="regstoresfromspecstores" xfId="4651"/>
    <cellStyle name="report_title" xfId="4652"/>
    <cellStyle name="RevList" xfId="4653"/>
    <cellStyle name="s]_x000d__x000a_load=C:\MS\SMS\BIN\smsrun16.exe_x000d__x000a_;C:\WINDOWS\SYSTEM\MGACTRL.EXE_x000d__x000a_;C:\TC\BIN\TCSPOOL.EXE_x000d__x000a_run=_x000d__x000a_NullPort=None_x000d__x000a_Defau_DEC REV DETAIL (ACE) (2)" xfId="4654"/>
    <cellStyle name="Satisfaisant" xfId="4655"/>
    <cellStyle name="SHADEDSTORES" xfId="4656"/>
    <cellStyle name="Sortie" xfId="4657"/>
    <cellStyle name="specstores" xfId="4658"/>
    <cellStyle name="SPOl" xfId="4659"/>
    <cellStyle name="Standard_Abfrage1" xfId="4660"/>
    <cellStyle name="Style 1" xfId="4661"/>
    <cellStyle name="Style 1 10" xfId="4662"/>
    <cellStyle name="Style 1 11" xfId="4663"/>
    <cellStyle name="Style 1 12" xfId="4664"/>
    <cellStyle name="Style 1 13" xfId="4665"/>
    <cellStyle name="Style 1 14" xfId="4666"/>
    <cellStyle name="Style 1 15" xfId="4667"/>
    <cellStyle name="Style 1 16" xfId="4668"/>
    <cellStyle name="Style 1 17" xfId="4669"/>
    <cellStyle name="Style 1 18" xfId="4670"/>
    <cellStyle name="Style 1 19" xfId="4671"/>
    <cellStyle name="Style 1 2" xfId="4672"/>
    <cellStyle name="Style 1 2 10" xfId="4673"/>
    <cellStyle name="Style 1 2 11" xfId="4674"/>
    <cellStyle name="Style 1 2 12" xfId="4675"/>
    <cellStyle name="Style 1 2 13" xfId="4676"/>
    <cellStyle name="Style 1 2 14" xfId="4677"/>
    <cellStyle name="Style 1 2 15" xfId="4678"/>
    <cellStyle name="Style 1 2 16" xfId="4679"/>
    <cellStyle name="Style 1 2 17" xfId="4680"/>
    <cellStyle name="Style 1 2 18" xfId="4681"/>
    <cellStyle name="Style 1 2 19" xfId="4682"/>
    <cellStyle name="Style 1 2 2" xfId="4683"/>
    <cellStyle name="Style 1 2 20" xfId="4684"/>
    <cellStyle name="Style 1 2 21" xfId="4685"/>
    <cellStyle name="Style 1 2 22" xfId="4686"/>
    <cellStyle name="Style 1 2 23" xfId="4687"/>
    <cellStyle name="Style 1 2 24" xfId="4688"/>
    <cellStyle name="Style 1 2 25" xfId="4689"/>
    <cellStyle name="Style 1 2 26" xfId="4690"/>
    <cellStyle name="Style 1 2 27" xfId="4691"/>
    <cellStyle name="Style 1 2 28" xfId="4692"/>
    <cellStyle name="Style 1 2 29" xfId="4693"/>
    <cellStyle name="Style 1 2 3" xfId="4694"/>
    <cellStyle name="Style 1 2 30" xfId="4695"/>
    <cellStyle name="Style 1 2 31" xfId="4696"/>
    <cellStyle name="Style 1 2 32" xfId="4697"/>
    <cellStyle name="Style 1 2 33" xfId="4698"/>
    <cellStyle name="Style 1 2 34" xfId="4699"/>
    <cellStyle name="Style 1 2 35" xfId="4700"/>
    <cellStyle name="Style 1 2 4" xfId="4701"/>
    <cellStyle name="Style 1 2 5" xfId="4702"/>
    <cellStyle name="Style 1 2 6" xfId="4703"/>
    <cellStyle name="Style 1 2 7" xfId="4704"/>
    <cellStyle name="Style 1 2 8" xfId="4705"/>
    <cellStyle name="Style 1 2 9" xfId="4706"/>
    <cellStyle name="Style 1 20" xfId="4707"/>
    <cellStyle name="Style 1 21" xfId="4708"/>
    <cellStyle name="Style 1 22" xfId="4709"/>
    <cellStyle name="Style 1 23" xfId="4710"/>
    <cellStyle name="Style 1 24" xfId="4711"/>
    <cellStyle name="Style 1 25" xfId="4712"/>
    <cellStyle name="Style 1 26" xfId="4713"/>
    <cellStyle name="Style 1 27" xfId="4714"/>
    <cellStyle name="Style 1 28" xfId="4715"/>
    <cellStyle name="Style 1 29" xfId="4716"/>
    <cellStyle name="Style 1 3" xfId="4717"/>
    <cellStyle name="Style 1 3 10" xfId="4718"/>
    <cellStyle name="Style 1 3 11" xfId="4719"/>
    <cellStyle name="Style 1 3 12" xfId="4720"/>
    <cellStyle name="Style 1 3 13" xfId="4721"/>
    <cellStyle name="Style 1 3 14" xfId="4722"/>
    <cellStyle name="Style 1 3 15" xfId="4723"/>
    <cellStyle name="Style 1 3 16" xfId="4724"/>
    <cellStyle name="Style 1 3 17" xfId="4725"/>
    <cellStyle name="Style 1 3 18" xfId="4726"/>
    <cellStyle name="Style 1 3 19" xfId="4727"/>
    <cellStyle name="Style 1 3 2" xfId="4728"/>
    <cellStyle name="Style 1 3 20" xfId="4729"/>
    <cellStyle name="Style 1 3 21" xfId="4730"/>
    <cellStyle name="Style 1 3 22" xfId="4731"/>
    <cellStyle name="Style 1 3 23" xfId="4732"/>
    <cellStyle name="Style 1 3 24" xfId="4733"/>
    <cellStyle name="Style 1 3 25" xfId="4734"/>
    <cellStyle name="Style 1 3 26" xfId="4735"/>
    <cellStyle name="Style 1 3 27" xfId="4736"/>
    <cellStyle name="Style 1 3 28" xfId="4737"/>
    <cellStyle name="Style 1 3 29" xfId="4738"/>
    <cellStyle name="Style 1 3 3" xfId="4739"/>
    <cellStyle name="Style 1 3 30" xfId="4740"/>
    <cellStyle name="Style 1 3 31" xfId="4741"/>
    <cellStyle name="Style 1 3 32" xfId="4742"/>
    <cellStyle name="Style 1 3 33" xfId="4743"/>
    <cellStyle name="Style 1 3 34" xfId="4744"/>
    <cellStyle name="Style 1 3 35" xfId="4745"/>
    <cellStyle name="Style 1 3 4" xfId="4746"/>
    <cellStyle name="Style 1 3 5" xfId="4747"/>
    <cellStyle name="Style 1 3 6" xfId="4748"/>
    <cellStyle name="Style 1 3 7" xfId="4749"/>
    <cellStyle name="Style 1 3 8" xfId="4750"/>
    <cellStyle name="Style 1 3 9" xfId="4751"/>
    <cellStyle name="Style 1 30" xfId="4752"/>
    <cellStyle name="Style 1 31" xfId="4753"/>
    <cellStyle name="Style 1 32" xfId="4754"/>
    <cellStyle name="Style 1 33" xfId="4755"/>
    <cellStyle name="Style 1 34" xfId="4756"/>
    <cellStyle name="Style 1 35" xfId="4757"/>
    <cellStyle name="Style 1 36" xfId="4758"/>
    <cellStyle name="Style 1 37" xfId="4759"/>
    <cellStyle name="Style 1 38" xfId="4760"/>
    <cellStyle name="Style 1 39" xfId="4761"/>
    <cellStyle name="Style 1 4" xfId="4762"/>
    <cellStyle name="Style 1 40" xfId="4763"/>
    <cellStyle name="Style 1 41" xfId="4764"/>
    <cellStyle name="Style 1 42" xfId="4765"/>
    <cellStyle name="Style 1 43" xfId="4766"/>
    <cellStyle name="Style 1 44" xfId="4767"/>
    <cellStyle name="Style 1 45" xfId="4768"/>
    <cellStyle name="Style 1 46" xfId="4769"/>
    <cellStyle name="Style 1 47" xfId="4770"/>
    <cellStyle name="Style 1 48" xfId="4771"/>
    <cellStyle name="Style 1 49" xfId="4772"/>
    <cellStyle name="Style 1 5" xfId="4773"/>
    <cellStyle name="Style 1 50" xfId="4774"/>
    <cellStyle name="Style 1 51" xfId="4775"/>
    <cellStyle name="Style 1 52" xfId="4776"/>
    <cellStyle name="Style 1 53" xfId="4777"/>
    <cellStyle name="Style 1 54" xfId="4778"/>
    <cellStyle name="Style 1 55" xfId="4779"/>
    <cellStyle name="Style 1 56" xfId="4780"/>
    <cellStyle name="Style 1 57" xfId="4781"/>
    <cellStyle name="Style 1 58" xfId="4782"/>
    <cellStyle name="Style 1 59" xfId="4783"/>
    <cellStyle name="Style 1 6" xfId="4784"/>
    <cellStyle name="Style 1 60" xfId="4785"/>
    <cellStyle name="Style 1 61" xfId="4786"/>
    <cellStyle name="Style 1 62" xfId="4787"/>
    <cellStyle name="Style 1 63" xfId="6087"/>
    <cellStyle name="Style 1 64" xfId="6071"/>
    <cellStyle name="Style 1 65" xfId="4933"/>
    <cellStyle name="Style 1 66" xfId="5473"/>
    <cellStyle name="Style 1 67" xfId="5522"/>
    <cellStyle name="Style 1 68" xfId="5659"/>
    <cellStyle name="Style 1 69" xfId="5670"/>
    <cellStyle name="Style 1 7" xfId="4788"/>
    <cellStyle name="Style 1 70" xfId="5693"/>
    <cellStyle name="Style 1 71" xfId="5704"/>
    <cellStyle name="Style 1 72" xfId="5727"/>
    <cellStyle name="Style 1 73" xfId="5732"/>
    <cellStyle name="Style 1 74" xfId="5737"/>
    <cellStyle name="Style 1 75" xfId="5742"/>
    <cellStyle name="Style 1 76" xfId="5748"/>
    <cellStyle name="Style 1 77" xfId="5753"/>
    <cellStyle name="Style 1 8" xfId="4789"/>
    <cellStyle name="Style 1 9" xfId="4790"/>
    <cellStyle name="Subtotal" xfId="4791"/>
    <cellStyle name="Text Indent A" xfId="117"/>
    <cellStyle name="Text Indent A 10" xfId="5620"/>
    <cellStyle name="Text Indent A 11" xfId="5857"/>
    <cellStyle name="Text Indent A 12" xfId="5603"/>
    <cellStyle name="Text Indent A 13" xfId="5875"/>
    <cellStyle name="Text Indent A 14" xfId="5586"/>
    <cellStyle name="Text Indent A 2" xfId="4792"/>
    <cellStyle name="Text Indent A 3" xfId="5804"/>
    <cellStyle name="Text Indent A 4" xfId="5656"/>
    <cellStyle name="Text Indent A 5" xfId="5807"/>
    <cellStyle name="Text Indent A 6" xfId="5653"/>
    <cellStyle name="Text Indent A 7" xfId="5823"/>
    <cellStyle name="Text Indent A 8" xfId="5637"/>
    <cellStyle name="Text Indent A 9" xfId="5841"/>
    <cellStyle name="Text Indent B" xfId="118"/>
    <cellStyle name="Text Indent B 10" xfId="5619"/>
    <cellStyle name="Text Indent B 11" xfId="5859"/>
    <cellStyle name="Text Indent B 12" xfId="5602"/>
    <cellStyle name="Text Indent B 13" xfId="5876"/>
    <cellStyle name="Text Indent B 14" xfId="5584"/>
    <cellStyle name="Text Indent B 2" xfId="4793"/>
    <cellStyle name="Text Indent B 3" xfId="5805"/>
    <cellStyle name="Text Indent B 4" xfId="5655"/>
    <cellStyle name="Text Indent B 5" xfId="5808"/>
    <cellStyle name="Text Indent B 6" xfId="5652"/>
    <cellStyle name="Text Indent B 7" xfId="5824"/>
    <cellStyle name="Text Indent B 8" xfId="5636"/>
    <cellStyle name="Text Indent B 9" xfId="5842"/>
    <cellStyle name="Text Indent C" xfId="119"/>
    <cellStyle name="Text Indent C 10" xfId="5618"/>
    <cellStyle name="Text Indent C 11" xfId="5860"/>
    <cellStyle name="Text Indent C 12" xfId="5601"/>
    <cellStyle name="Text Indent C 13" xfId="5877"/>
    <cellStyle name="Text Indent C 14" xfId="5583"/>
    <cellStyle name="Text Indent C 2" xfId="4794"/>
    <cellStyle name="Text Indent C 3" xfId="5806"/>
    <cellStyle name="Text Indent C 4" xfId="5654"/>
    <cellStyle name="Text Indent C 5" xfId="5809"/>
    <cellStyle name="Text Indent C 6" xfId="5651"/>
    <cellStyle name="Text Indent C 7" xfId="5825"/>
    <cellStyle name="Text Indent C 8" xfId="5635"/>
    <cellStyle name="Text Indent C 9" xfId="5843"/>
    <cellStyle name="Texte explicatif" xfId="4795"/>
    <cellStyle name="Title" xfId="4796"/>
    <cellStyle name="Title 2" xfId="4797"/>
    <cellStyle name="Titre" xfId="4798"/>
    <cellStyle name="Titre 1" xfId="4799"/>
    <cellStyle name="Titre 2" xfId="4800"/>
    <cellStyle name="Titre 3" xfId="4801"/>
    <cellStyle name="Titre 4" xfId="4802"/>
    <cellStyle name="Total" xfId="4803"/>
    <cellStyle name="Total 2" xfId="4804"/>
    <cellStyle name="Vérification" xfId="4805"/>
    <cellStyle name="Virg? [0]_RESULTS" xfId="120"/>
    <cellStyle name="Virg?_RESULTS" xfId="121"/>
    <cellStyle name="Währung [0]_Artikel Aus zmbopr7a082002" xfId="4806"/>
    <cellStyle name="Währung_Artikel Aus zmbopr7a082002" xfId="4807"/>
    <cellStyle name="Warning Text" xfId="4808"/>
    <cellStyle name="Warning Text 2" xfId="4809"/>
    <cellStyle name="เครื่องหมายจุลภาค 12" xfId="52"/>
    <cellStyle name="เครื่องหมายจุลภาค 13" xfId="55"/>
    <cellStyle name="เครื่องหมายจุลภาค 14" xfId="58"/>
    <cellStyle name="เครื่องหมายจุลภาค 15" xfId="61"/>
    <cellStyle name="เครื่องหมายจุลภาค 16 10" xfId="5599"/>
    <cellStyle name="เครื่องหมายจุลภาค 16 11" xfId="5887"/>
    <cellStyle name="เครื่องหมายจุลภาค 16 12" xfId="5574"/>
    <cellStyle name="เครื่องหมายจุลภาค 16 13" xfId="5911"/>
    <cellStyle name="เครื่องหมายจุลภาค 16 14" xfId="5550"/>
    <cellStyle name="เครื่องหมายจุลภาค 16 2" xfId="4813"/>
    <cellStyle name="เครื่องหมายจุลภาค 16 3" xfId="5810"/>
    <cellStyle name="เครื่องหมายจุลภาค 16 4" xfId="5650"/>
    <cellStyle name="เครื่องหมายจุลภาค 16 5" xfId="5827"/>
    <cellStyle name="เครื่องหมายจุลภาค 16 6" xfId="5633"/>
    <cellStyle name="เครื่องหมายจุลภาค 16 7" xfId="5844"/>
    <cellStyle name="เครื่องหมายจุลภาค 16 8" xfId="5616"/>
    <cellStyle name="เครื่องหมายจุลภาค 16 9" xfId="5861"/>
    <cellStyle name="เครื่องหมายจุลภาค 2" xfId="17"/>
    <cellStyle name="เครื่องหมายจุลภาค 2 10" xfId="50"/>
    <cellStyle name="เครื่องหมายจุลภาค 2 10 10" xfId="5597"/>
    <cellStyle name="เครื่องหมายจุลภาค 2 10 11" xfId="5889"/>
    <cellStyle name="เครื่องหมายจุลภาค 2 10 12" xfId="5572"/>
    <cellStyle name="เครื่องหมายจุลภาค 2 10 13" xfId="5913"/>
    <cellStyle name="เครื่องหมายจุลภาค 2 10 14" xfId="5548"/>
    <cellStyle name="เครื่องหมายจุลภาค 2 10 2" xfId="4815"/>
    <cellStyle name="เครื่องหมายจุลภาค 2 10 3" xfId="5812"/>
    <cellStyle name="เครื่องหมายจุลภาค 2 10 4" xfId="5648"/>
    <cellStyle name="เครื่องหมายจุลภาค 2 10 5" xfId="5829"/>
    <cellStyle name="เครื่องหมายจุลภาค 2 10 6" xfId="5631"/>
    <cellStyle name="เครื่องหมายจุลภาค 2 10 7" xfId="5846"/>
    <cellStyle name="เครื่องหมายจุลภาค 2 10 8" xfId="5614"/>
    <cellStyle name="เครื่องหมายจุลภาค 2 10 9" xfId="5863"/>
    <cellStyle name="เครื่องหมายจุลภาค 2 11" xfId="53"/>
    <cellStyle name="เครื่องหมายจุลภาค 2 11 10" xfId="5596"/>
    <cellStyle name="เครื่องหมายจุลภาค 2 11 11" xfId="5890"/>
    <cellStyle name="เครื่องหมายจุลภาค 2 11 12" xfId="5570"/>
    <cellStyle name="เครื่องหมายจุลภาค 2 11 13" xfId="5914"/>
    <cellStyle name="เครื่องหมายจุลภาค 2 11 14" xfId="5546"/>
    <cellStyle name="เครื่องหมายจุลภาค 2 11 2" xfId="4816"/>
    <cellStyle name="เครื่องหมายจุลภาค 2 11 3" xfId="5813"/>
    <cellStyle name="เครื่องหมายจุลภาค 2 11 4" xfId="5647"/>
    <cellStyle name="เครื่องหมายจุลภาค 2 11 5" xfId="5830"/>
    <cellStyle name="เครื่องหมายจุลภาค 2 11 6" xfId="5630"/>
    <cellStyle name="เครื่องหมายจุลภาค 2 11 7" xfId="5847"/>
    <cellStyle name="เครื่องหมายจุลภาค 2 11 8" xfId="5613"/>
    <cellStyle name="เครื่องหมายจุลภาค 2 11 9" xfId="5864"/>
    <cellStyle name="เครื่องหมายจุลภาค 2 12" xfId="56"/>
    <cellStyle name="เครื่องหมายจุลภาค 2 12 10" xfId="5595"/>
    <cellStyle name="เครื่องหมายจุลภาค 2 12 11" xfId="5891"/>
    <cellStyle name="เครื่องหมายจุลภาค 2 12 12" xfId="5569"/>
    <cellStyle name="เครื่องหมายจุลภาค 2 12 13" xfId="5915"/>
    <cellStyle name="เครื่องหมายจุลภาค 2 12 14" xfId="5545"/>
    <cellStyle name="เครื่องหมายจุลภาค 2 12 2" xfId="4817"/>
    <cellStyle name="เครื่องหมายจุลภาค 2 12 3" xfId="5814"/>
    <cellStyle name="เครื่องหมายจุลภาค 2 12 4" xfId="5646"/>
    <cellStyle name="เครื่องหมายจุลภาค 2 12 5" xfId="5831"/>
    <cellStyle name="เครื่องหมายจุลภาค 2 12 6" xfId="5629"/>
    <cellStyle name="เครื่องหมายจุลภาค 2 12 7" xfId="5848"/>
    <cellStyle name="เครื่องหมายจุลภาค 2 12 8" xfId="5612"/>
    <cellStyle name="เครื่องหมายจุลภาค 2 12 9" xfId="5865"/>
    <cellStyle name="เครื่องหมายจุลภาค 2 13" xfId="59"/>
    <cellStyle name="เครื่องหมายจุลภาค 2 13 10" xfId="5594"/>
    <cellStyle name="เครื่องหมายจุลภาค 2 13 11" xfId="5892"/>
    <cellStyle name="เครื่องหมายจุลภาค 2 13 12" xfId="5568"/>
    <cellStyle name="เครื่องหมายจุลภาค 2 13 13" xfId="5916"/>
    <cellStyle name="เครื่องหมายจุลภาค 2 13 14" xfId="5544"/>
    <cellStyle name="เครื่องหมายจุลภาค 2 13 2" xfId="4818"/>
    <cellStyle name="เครื่องหมายจุลภาค 2 13 3" xfId="5815"/>
    <cellStyle name="เครื่องหมายจุลภาค 2 13 4" xfId="5645"/>
    <cellStyle name="เครื่องหมายจุลภาค 2 13 5" xfId="5832"/>
    <cellStyle name="เครื่องหมายจุลภาค 2 13 6" xfId="5628"/>
    <cellStyle name="เครื่องหมายจุลภาค 2 13 7" xfId="5849"/>
    <cellStyle name="เครื่องหมายจุลภาค 2 13 8" xfId="5611"/>
    <cellStyle name="เครื่องหมายจุลภาค 2 13 9" xfId="5866"/>
    <cellStyle name="เครื่องหมายจุลภาค 2 14" xfId="62"/>
    <cellStyle name="เครื่องหมายจุลภาค 2 14 10" xfId="5593"/>
    <cellStyle name="เครื่องหมายจุลภาค 2 14 11" xfId="5893"/>
    <cellStyle name="เครื่องหมายจุลภาค 2 14 12" xfId="5567"/>
    <cellStyle name="เครื่องหมายจุลภาค 2 14 13" xfId="5917"/>
    <cellStyle name="เครื่องหมายจุลภาค 2 14 14" xfId="5543"/>
    <cellStyle name="เครื่องหมายจุลภาค 2 14 2" xfId="4819"/>
    <cellStyle name="เครื่องหมายจุลภาค 2 14 3" xfId="5816"/>
    <cellStyle name="เครื่องหมายจุลภาค 2 14 4" xfId="5644"/>
    <cellStyle name="เครื่องหมายจุลภาค 2 14 5" xfId="5833"/>
    <cellStyle name="เครื่องหมายจุลภาค 2 14 6" xfId="5627"/>
    <cellStyle name="เครื่องหมายจุลภาค 2 14 7" xfId="5850"/>
    <cellStyle name="เครื่องหมายจุลภาค 2 14 8" xfId="5610"/>
    <cellStyle name="เครื่องหมายจุลภาค 2 14 9" xfId="5867"/>
    <cellStyle name="เครื่องหมายจุลภาค 2 15" xfId="63"/>
    <cellStyle name="เครื่องหมายจุลภาค 2 15 10" xfId="5592"/>
    <cellStyle name="เครื่องหมายจุลภาค 2 15 11" xfId="5894"/>
    <cellStyle name="เครื่องหมายจุลภาค 2 15 12" xfId="5566"/>
    <cellStyle name="เครื่องหมายจุลภาค 2 15 13" xfId="5918"/>
    <cellStyle name="เครื่องหมายจุลภาค 2 15 14" xfId="5542"/>
    <cellStyle name="เครื่องหมายจุลภาค 2 15 2" xfId="4820"/>
    <cellStyle name="เครื่องหมายจุลภาค 2 15 3" xfId="5817"/>
    <cellStyle name="เครื่องหมายจุลภาค 2 15 4" xfId="5643"/>
    <cellStyle name="เครื่องหมายจุลภาค 2 15 5" xfId="5834"/>
    <cellStyle name="เครื่องหมายจุลภาค 2 15 6" xfId="5626"/>
    <cellStyle name="เครื่องหมายจุลภาค 2 15 7" xfId="5851"/>
    <cellStyle name="เครื่องหมายจุลภาค 2 15 8" xfId="5609"/>
    <cellStyle name="เครื่องหมายจุลภาค 2 15 9" xfId="5868"/>
    <cellStyle name="เครื่องหมายจุลภาค 2 16" xfId="64"/>
    <cellStyle name="เครื่องหมายจุลภาค 2 16 10" xfId="5591"/>
    <cellStyle name="เครื่องหมายจุลภาค 2 16 11" xfId="5895"/>
    <cellStyle name="เครื่องหมายจุลภาค 2 16 12" xfId="5565"/>
    <cellStyle name="เครื่องหมายจุลภาค 2 16 13" xfId="5919"/>
    <cellStyle name="เครื่องหมายจุลภาค 2 16 14" xfId="5541"/>
    <cellStyle name="เครื่องหมายจุลภาค 2 16 2" xfId="4821"/>
    <cellStyle name="เครื่องหมายจุลภาค 2 16 3" xfId="5818"/>
    <cellStyle name="เครื่องหมายจุลภาค 2 16 4" xfId="5642"/>
    <cellStyle name="เครื่องหมายจุลภาค 2 16 5" xfId="5835"/>
    <cellStyle name="เครื่องหมายจุลภาค 2 16 6" xfId="5625"/>
    <cellStyle name="เครื่องหมายจุลภาค 2 16 7" xfId="5852"/>
    <cellStyle name="เครื่องหมายจุลภาค 2 16 8" xfId="5608"/>
    <cellStyle name="เครื่องหมายจุลภาค 2 16 9" xfId="5869"/>
    <cellStyle name="เครื่องหมายจุลภาค 2 17" xfId="66"/>
    <cellStyle name="เครื่องหมายจุลภาค 2 17 10" xfId="5590"/>
    <cellStyle name="เครื่องหมายจุลภาค 2 17 11" xfId="5896"/>
    <cellStyle name="เครื่องหมายจุลภาค 2 17 12" xfId="5564"/>
    <cellStyle name="เครื่องหมายจุลภาค 2 17 13" xfId="5920"/>
    <cellStyle name="เครื่องหมายจุลภาค 2 17 14" xfId="5540"/>
    <cellStyle name="เครื่องหมายจุลภาค 2 17 2" xfId="4822"/>
    <cellStyle name="เครื่องหมายจุลภาค 2 17 3" xfId="5819"/>
    <cellStyle name="เครื่องหมายจุลภาค 2 17 4" xfId="5641"/>
    <cellStyle name="เครื่องหมายจุลภาค 2 17 5" xfId="5836"/>
    <cellStyle name="เครื่องหมายจุลภาค 2 17 6" xfId="5624"/>
    <cellStyle name="เครื่องหมายจุลภาค 2 17 7" xfId="5853"/>
    <cellStyle name="เครื่องหมายจุลภาค 2 17 8" xfId="5607"/>
    <cellStyle name="เครื่องหมายจุลภาค 2 17 9" xfId="5870"/>
    <cellStyle name="เครื่องหมายจุลภาค 2 18" xfId="65"/>
    <cellStyle name="เครื่องหมายจุลภาค 2 18 10" xfId="5589"/>
    <cellStyle name="เครื่องหมายจุลภาค 2 18 11" xfId="5897"/>
    <cellStyle name="เครื่องหมายจุลภาค 2 18 12" xfId="5563"/>
    <cellStyle name="เครื่องหมายจุลภาค 2 18 13" xfId="5921"/>
    <cellStyle name="เครื่องหมายจุลภาค 2 18 14" xfId="5539"/>
    <cellStyle name="เครื่องหมายจุลภาค 2 18 2" xfId="4823"/>
    <cellStyle name="เครื่องหมายจุลภาค 2 18 3" xfId="5820"/>
    <cellStyle name="เครื่องหมายจุลภาค 2 18 4" xfId="5640"/>
    <cellStyle name="เครื่องหมายจุลภาค 2 18 5" xfId="5837"/>
    <cellStyle name="เครื่องหมายจุลภาค 2 18 6" xfId="5623"/>
    <cellStyle name="เครื่องหมายจุลภาค 2 18 7" xfId="5854"/>
    <cellStyle name="เครื่องหมายจุลภาค 2 18 8" xfId="5606"/>
    <cellStyle name="เครื่องหมายจุลภาค 2 18 9" xfId="5871"/>
    <cellStyle name="เครื่องหมายจุลภาค 2 19" xfId="67"/>
    <cellStyle name="เครื่องหมายจุลภาค 2 19 10" xfId="5588"/>
    <cellStyle name="เครื่องหมายจุลภาค 2 19 11" xfId="5898"/>
    <cellStyle name="เครื่องหมายจุลภาค 2 19 12" xfId="5562"/>
    <cellStyle name="เครื่องหมายจุลภาค 2 19 13" xfId="5922"/>
    <cellStyle name="เครื่องหมายจุลภาค 2 19 14" xfId="5538"/>
    <cellStyle name="เครื่องหมายจุลภาค 2 19 2" xfId="4824"/>
    <cellStyle name="เครื่องหมายจุลภาค 2 19 3" xfId="5821"/>
    <cellStyle name="เครื่องหมายจุลภาค 2 19 4" xfId="5639"/>
    <cellStyle name="เครื่องหมายจุลภาค 2 19 5" xfId="5838"/>
    <cellStyle name="เครื่องหมายจุลภาค 2 19 6" xfId="5622"/>
    <cellStyle name="เครื่องหมายจุลภาค 2 19 7" xfId="5855"/>
    <cellStyle name="เครื่องหมายจุลภาค 2 19 8" xfId="5605"/>
    <cellStyle name="เครื่องหมายจุลภาค 2 19 9" xfId="5872"/>
    <cellStyle name="เครื่องหมายจุลภาค 2 2" xfId="33"/>
    <cellStyle name="เครื่องหมายจุลภาค 2 2 10" xfId="4826"/>
    <cellStyle name="เครื่องหมายจุลภาค 2 2 11" xfId="4827"/>
    <cellStyle name="เครื่องหมายจุลภาค 2 2 12" xfId="4828"/>
    <cellStyle name="เครื่องหมายจุลภาค 2 2 13" xfId="4829"/>
    <cellStyle name="เครื่องหมายจุลภาค 2 2 14" xfId="4830"/>
    <cellStyle name="เครื่องหมายจุลภาค 2 2 15" xfId="4831"/>
    <cellStyle name="เครื่องหมายจุลภาค 2 2 16" xfId="4832"/>
    <cellStyle name="เครื่องหมายจุลภาค 2 2 17" xfId="4833"/>
    <cellStyle name="เครื่องหมายจุลภาค 2 2 18" xfId="4834"/>
    <cellStyle name="เครื่องหมายจุลภาค 2 2 19" xfId="4835"/>
    <cellStyle name="เครื่องหมายจุลภาค 2 2 2" xfId="18"/>
    <cellStyle name="เครื่องหมายจุลภาค 2 2 2 10" xfId="5582"/>
    <cellStyle name="เครื่องหมายจุลภาค 2 2 2 11" xfId="5909"/>
    <cellStyle name="เครื่องหมายจุลภาค 2 2 2 12" xfId="5559"/>
    <cellStyle name="เครื่องหมายจุลภาค 2 2 2 13" xfId="5934"/>
    <cellStyle name="เครื่องหมายจุลภาค 2 2 2 14" xfId="5535"/>
    <cellStyle name="เครื่องหมายจุลภาค 2 2 2 2" xfId="4836"/>
    <cellStyle name="เครื่องหมายจุลภาค 2 2 2 3" xfId="5826"/>
    <cellStyle name="เครื่องหมายจุลภาค 2 2 2 4" xfId="5634"/>
    <cellStyle name="เครื่องหมายจุลภาค 2 2 2 5" xfId="5840"/>
    <cellStyle name="เครื่องหมายจุลภาค 2 2 2 6" xfId="5617"/>
    <cellStyle name="เครื่องหมายจุลภาค 2 2 2 7" xfId="5858"/>
    <cellStyle name="เครื่องหมายจุลภาค 2 2 2 8" xfId="5600"/>
    <cellStyle name="เครื่องหมายจุลภาค 2 2 2 9" xfId="5885"/>
    <cellStyle name="เครื่องหมายจุลภาค 2 2 20" xfId="4837"/>
    <cellStyle name="เครื่องหมายจุลภาค 2 2 21" xfId="4838"/>
    <cellStyle name="เครื่องหมายจุลภาค 2 2 22" xfId="4839"/>
    <cellStyle name="เครื่องหมายจุลภาค 2 2 23" xfId="4840"/>
    <cellStyle name="เครื่องหมายจุลภาค 2 2 24" xfId="4841"/>
    <cellStyle name="เครื่องหมายจุลภาค 2 2 25" xfId="4842"/>
    <cellStyle name="เครื่องหมายจุลภาค 2 2 26" xfId="4843"/>
    <cellStyle name="เครื่องหมายจุลภาค 2 2 27" xfId="4844"/>
    <cellStyle name="เครื่องหมายจุลภาค 2 2 28" xfId="4845"/>
    <cellStyle name="เครื่องหมายจุลภาค 2 2 29" xfId="4846"/>
    <cellStyle name="เครื่องหมายจุลภาค 2 2 3" xfId="4825"/>
    <cellStyle name="เครื่องหมายจุลภาค 2 2 30" xfId="4847"/>
    <cellStyle name="เครื่องหมายจุลภาค 2 2 31" xfId="4848"/>
    <cellStyle name="เครื่องหมายจุลภาค 2 2 32" xfId="4849"/>
    <cellStyle name="เครื่องหมายจุลภาค 2 2 33" xfId="4850"/>
    <cellStyle name="เครื่องหมายจุลภาค 2 2 34" xfId="4851"/>
    <cellStyle name="เครื่องหมายจุลภาค 2 2 35" xfId="4852"/>
    <cellStyle name="เครื่องหมายจุลภาค 2 2 36" xfId="4853"/>
    <cellStyle name="เครื่องหมายจุลภาค 2 2 37" xfId="4854"/>
    <cellStyle name="เครื่องหมายจุลภาค 2 2 38" xfId="4855"/>
    <cellStyle name="เครื่องหมายจุลภาค 2 2 39" xfId="4856"/>
    <cellStyle name="เครื่องหมายจุลภาค 2 2 4" xfId="4857"/>
    <cellStyle name="เครื่องหมายจุลภาค 2 2 40" xfId="4858"/>
    <cellStyle name="เครื่องหมายจุลภาค 2 2 41" xfId="4859"/>
    <cellStyle name="เครื่องหมายจุลภาค 2 2 42" xfId="4860"/>
    <cellStyle name="เครื่องหมายจุลภาค 2 2 43" xfId="4861"/>
    <cellStyle name="เครื่องหมายจุลภาค 2 2 44" xfId="4862"/>
    <cellStyle name="เครื่องหมายจุลภาค 2 2 45" xfId="4863"/>
    <cellStyle name="เครื่องหมายจุลภาค 2 2 46" xfId="4864"/>
    <cellStyle name="เครื่องหมายจุลภาค 2 2 47" xfId="4865"/>
    <cellStyle name="เครื่องหมายจุลภาค 2 2 48" xfId="4866"/>
    <cellStyle name="เครื่องหมายจุลภาค 2 2 49" xfId="4867"/>
    <cellStyle name="เครื่องหมายจุลภาค 2 2 5" xfId="4868"/>
    <cellStyle name="เครื่องหมายจุลภาค 2 2 50" xfId="4869"/>
    <cellStyle name="เครื่องหมายจุลภาค 2 2 51" xfId="4870"/>
    <cellStyle name="เครื่องหมายจุลภาค 2 2 52" xfId="4871"/>
    <cellStyle name="เครื่องหมายจุลภาค 2 2 53" xfId="4872"/>
    <cellStyle name="เครื่องหมายจุลภาค 2 2 54" xfId="4873"/>
    <cellStyle name="เครื่องหมายจุลภาค 2 2 55" xfId="4874"/>
    <cellStyle name="เครื่องหมายจุลภาค 2 2 56" xfId="4875"/>
    <cellStyle name="เครื่องหมายจุลภาค 2 2 57" xfId="4876"/>
    <cellStyle name="เครื่องหมายจุลภาค 2 2 58" xfId="4877"/>
    <cellStyle name="เครื่องหมายจุลภาค 2 2 59" xfId="4878"/>
    <cellStyle name="เครื่องหมายจุลภาค 2 2 6" xfId="4879"/>
    <cellStyle name="เครื่องหมายจุลภาค 2 2 60" xfId="4880"/>
    <cellStyle name="เครื่องหมายจุลภาค 2 2 61" xfId="4881"/>
    <cellStyle name="เครื่องหมายจุลภาค 2 2 62" xfId="4882"/>
    <cellStyle name="เครื่องหมายจุลภาค 2 2 63" xfId="4883"/>
    <cellStyle name="เครื่องหมายจุลภาค 2 2 64" xfId="4884"/>
    <cellStyle name="เครื่องหมายจุลภาค 2 2 65" xfId="4885"/>
    <cellStyle name="เครื่องหมายจุลภาค 2 2 66" xfId="4886"/>
    <cellStyle name="เครื่องหมายจุลภาค 2 2 67" xfId="4887"/>
    <cellStyle name="เครื่องหมายจุลภาค 2 2 68" xfId="4888"/>
    <cellStyle name="เครื่องหมายจุลภาค 2 2 69" xfId="4889"/>
    <cellStyle name="เครื่องหมายจุลภาค 2 2 7" xfId="4890"/>
    <cellStyle name="เครื่องหมายจุลภาค 2 2 70" xfId="4891"/>
    <cellStyle name="เครื่องหมายจุลภาค 2 2 71" xfId="4892"/>
    <cellStyle name="เครื่องหมายจุลภาค 2 2 72" xfId="4893"/>
    <cellStyle name="เครื่องหมายจุลภาค 2 2 73" xfId="4894"/>
    <cellStyle name="เครื่องหมายจุลภาค 2 2 74" xfId="4895"/>
    <cellStyle name="เครื่องหมายจุลภาค 2 2 75" xfId="4896"/>
    <cellStyle name="เครื่องหมายจุลภาค 2 2 76" xfId="4897"/>
    <cellStyle name="เครื่องหมายจุลภาค 2 2 77" xfId="4898"/>
    <cellStyle name="เครื่องหมายจุลภาค 2 2 78" xfId="4899"/>
    <cellStyle name="เครื่องหมายจุลภาค 2 2 79" xfId="4900"/>
    <cellStyle name="เครื่องหมายจุลภาค 2 2 8" xfId="4901"/>
    <cellStyle name="เครื่องหมายจุลภาค 2 2 80" xfId="4902"/>
    <cellStyle name="เครื่องหมายจุลภาค 2 2 81" xfId="4903"/>
    <cellStyle name="เครื่องหมายจุลภาค 2 2 82" xfId="5822"/>
    <cellStyle name="เครื่องหมายจุลภาค 2 2 83" xfId="5638"/>
    <cellStyle name="เครื่องหมายจุลภาค 2 2 84" xfId="5839"/>
    <cellStyle name="เครื่องหมายจุลภาค 2 2 85" xfId="5621"/>
    <cellStyle name="เครื่องหมายจุลภาค 2 2 86" xfId="5856"/>
    <cellStyle name="เครื่องหมายจุลภาค 2 2 87" xfId="5604"/>
    <cellStyle name="เครื่องหมายจุลภาค 2 2 88" xfId="5873"/>
    <cellStyle name="เครื่องหมายจุลภาค 2 2 89" xfId="5587"/>
    <cellStyle name="เครื่องหมายจุลภาค 2 2 9" xfId="4904"/>
    <cellStyle name="เครื่องหมายจุลภาค 2 2 90" xfId="5899"/>
    <cellStyle name="เครื่องหมายจุลภาค 2 2 91" xfId="5561"/>
    <cellStyle name="เครื่องหมายจุลภาค 2 2 92" xfId="5923"/>
    <cellStyle name="เครื่องหมายจุลภาค 2 2 93" xfId="5537"/>
    <cellStyle name="เครื่องหมายจุลภาค 2 20" xfId="4814"/>
    <cellStyle name="เครื่องหมายจุลภาค 2 21" xfId="4906"/>
    <cellStyle name="เครื่องหมายจุลภาค 2 22" xfId="4907"/>
    <cellStyle name="เครื่องหมายจุลภาค 2 23" xfId="4908"/>
    <cellStyle name="เครื่องหมายจุลภาค 2 24" xfId="4909"/>
    <cellStyle name="เครื่องหมายจุลภาค 2 25" xfId="4910"/>
    <cellStyle name="เครื่องหมายจุลภาค 2 26" xfId="4911"/>
    <cellStyle name="เครื่องหมายจุลภาค 2 27" xfId="4912"/>
    <cellStyle name="เครื่องหมายจุลภาค 2 28" xfId="4913"/>
    <cellStyle name="เครื่องหมายจุลภาค 2 29" xfId="4914"/>
    <cellStyle name="เครื่องหมายจุลภาค 2 3" xfId="19"/>
    <cellStyle name="เครื่องหมายจุลภาค 2 3 10" xfId="5519"/>
    <cellStyle name="เครื่องหมายจุลภาค 2 3 11" xfId="5947"/>
    <cellStyle name="เครื่องหมายจุลภาค 2 3 12" xfId="5508"/>
    <cellStyle name="เครื่องหมายจุลภาค 2 3 13" xfId="5958"/>
    <cellStyle name="เครื่องหมายจุลภาค 2 3 14" xfId="5497"/>
    <cellStyle name="เครื่องหมายจุลภาค 2 3 15" xfId="38"/>
    <cellStyle name="เครื่องหมายจุลภาค 2 3 2" xfId="4915"/>
    <cellStyle name="เครื่องหมายจุลภาค 2 3 3" xfId="5874"/>
    <cellStyle name="เครื่องหมายจุลภาค 2 3 4" xfId="5585"/>
    <cellStyle name="เครื่องหมายจุลภาค 2 3 5" xfId="5900"/>
    <cellStyle name="เครื่องหมายจุลภาค 2 3 6" xfId="5560"/>
    <cellStyle name="เครื่องหมายจุลภาค 2 3 7" xfId="5924"/>
    <cellStyle name="เครื่องหมายจุลภาค 2 3 8" xfId="5536"/>
    <cellStyle name="เครื่องหมายจุลภาค 2 3 9" xfId="5936"/>
    <cellStyle name="เครื่องหมายจุลภาค 2 30" xfId="4916"/>
    <cellStyle name="เครื่องหมายจุลภาค 2 31" xfId="4917"/>
    <cellStyle name="เครื่องหมายจุลภาค 2 32" xfId="4918"/>
    <cellStyle name="เครื่องหมายจุลภาค 2 33" xfId="4919"/>
    <cellStyle name="เครื่องหมายจุลภาค 2 34" xfId="4920"/>
    <cellStyle name="เครื่องหมายจุลภาค 2 35" xfId="4921"/>
    <cellStyle name="เครื่องหมายจุลภาค 2 36" xfId="4922"/>
    <cellStyle name="เครื่องหมายจุลภาค 2 37" xfId="4923"/>
    <cellStyle name="เครื่องหมายจุลภาค 2 38" xfId="4924"/>
    <cellStyle name="เครื่องหมายจุลภาค 2 39" xfId="4925"/>
    <cellStyle name="เครื่องหมายจุลภาค 2 4" xfId="39"/>
    <cellStyle name="เครื่องหมายจุลภาค 2 4 10" xfId="5518"/>
    <cellStyle name="เครื่องหมายจุลภาค 2 4 11" xfId="5949"/>
    <cellStyle name="เครื่องหมายจุลภาค 2 4 12" xfId="5507"/>
    <cellStyle name="เครื่องหมายจุลภาค 2 4 13" xfId="5963"/>
    <cellStyle name="เครื่องหมายจุลภาค 2 4 14" xfId="5495"/>
    <cellStyle name="เครื่องหมายจุลภาค 2 4 2" xfId="4926"/>
    <cellStyle name="เครื่องหมายจุลภาค 2 4 3" xfId="5878"/>
    <cellStyle name="เครื่องหมายจุลภาค 2 4 4" xfId="5581"/>
    <cellStyle name="เครื่องหมายจุลภาค 2 4 5" xfId="5901"/>
    <cellStyle name="เครื่องหมายจุลภาค 2 4 6" xfId="5558"/>
    <cellStyle name="เครื่องหมายจุลภาค 2 4 7" xfId="5925"/>
    <cellStyle name="เครื่องหมายจุลภาค 2 4 8" xfId="5534"/>
    <cellStyle name="เครื่องหมายจุลภาค 2 4 9" xfId="5938"/>
    <cellStyle name="เครื่องหมายจุลภาค 2 40" xfId="5811"/>
    <cellStyle name="เครื่องหมายจุลภาค 2 41" xfId="5649"/>
    <cellStyle name="เครื่องหมายจุลภาค 2 42" xfId="5828"/>
    <cellStyle name="เครื่องหมายจุลภาค 2 43" xfId="5632"/>
    <cellStyle name="เครื่องหมายจุลภาค 2 44" xfId="5845"/>
    <cellStyle name="เครื่องหมายจุลภาค 2 45" xfId="5615"/>
    <cellStyle name="เครื่องหมายจุลภาค 2 46" xfId="5862"/>
    <cellStyle name="เครื่องหมายจุลภาค 2 47" xfId="5598"/>
    <cellStyle name="เครื่องหมายจุลภาค 2 48" xfId="5888"/>
    <cellStyle name="เครื่องหมายจุลภาค 2 49" xfId="5573"/>
    <cellStyle name="เครื่องหมายจุลภาค 2 5" xfId="41"/>
    <cellStyle name="เครื่องหมายจุลภาค 2 5 10" xfId="5517"/>
    <cellStyle name="เครื่องหมายจุลภาค 2 5 11" xfId="5950"/>
    <cellStyle name="เครื่องหมายจุลภาค 2 5 12" xfId="5506"/>
    <cellStyle name="เครื่องหมายจุลภาค 2 5 13" xfId="5964"/>
    <cellStyle name="เครื่องหมายจุลภาค 2 5 14" xfId="5492"/>
    <cellStyle name="เครื่องหมายจุลภาค 2 5 2" xfId="4927"/>
    <cellStyle name="เครื่องหมายจุลภาค 2 5 3" xfId="5879"/>
    <cellStyle name="เครื่องหมายจุลภาค 2 5 4" xfId="5580"/>
    <cellStyle name="เครื่องหมายจุลภาค 2 5 5" xfId="5902"/>
    <cellStyle name="เครื่องหมายจุลภาค 2 5 6" xfId="5557"/>
    <cellStyle name="เครื่องหมายจุลภาค 2 5 7" xfId="5926"/>
    <cellStyle name="เครื่องหมายจุลภาค 2 5 8" xfId="5533"/>
    <cellStyle name="เครื่องหมายจุลภาค 2 5 9" xfId="5939"/>
    <cellStyle name="เครื่องหมายจุลภาค 2 50" xfId="5912"/>
    <cellStyle name="เครื่องหมายจุลภาค 2 51" xfId="5549"/>
    <cellStyle name="เครื่องหมายจุลภาค 2 6" xfId="43"/>
    <cellStyle name="เครื่องหมายจุลภาค 2 6 10" xfId="5516"/>
    <cellStyle name="เครื่องหมายจุลภาค 2 6 11" xfId="5951"/>
    <cellStyle name="เครื่องหมายจุลภาค 2 6 12" xfId="5505"/>
    <cellStyle name="เครื่องหมายจุลภาค 2 6 13" xfId="5966"/>
    <cellStyle name="เครื่องหมายจุลภาค 2 6 14" xfId="5489"/>
    <cellStyle name="เครื่องหมายจุลภาค 2 6 2" xfId="4928"/>
    <cellStyle name="เครื่องหมายจุลภาค 2 6 3" xfId="5880"/>
    <cellStyle name="เครื่องหมายจุลภาค 2 6 4" xfId="5579"/>
    <cellStyle name="เครื่องหมายจุลภาค 2 6 5" xfId="5903"/>
    <cellStyle name="เครื่องหมายจุลภาค 2 6 6" xfId="5556"/>
    <cellStyle name="เครื่องหมายจุลภาค 2 6 7" xfId="5928"/>
    <cellStyle name="เครื่องหมายจุลภาค 2 6 8" xfId="5531"/>
    <cellStyle name="เครื่องหมายจุลภาค 2 6 9" xfId="5941"/>
    <cellStyle name="เครื่องหมายจุลภาค 2 7" xfId="45"/>
    <cellStyle name="เครื่องหมายจุลภาค 2 7 10" xfId="5515"/>
    <cellStyle name="เครื่องหมายจุลภาค 2 7 11" xfId="5952"/>
    <cellStyle name="เครื่องหมายจุลภาค 2 7 12" xfId="5504"/>
    <cellStyle name="เครื่องหมายจุลภาค 2 7 13" xfId="5967"/>
    <cellStyle name="เครื่องหมายจุลภาค 2 7 14" xfId="5488"/>
    <cellStyle name="เครื่องหมายจุลภาค 2 7 2" xfId="4929"/>
    <cellStyle name="เครื่องหมายจุลภาค 2 7 3" xfId="5881"/>
    <cellStyle name="เครื่องหมายจุลภาค 2 7 4" xfId="5578"/>
    <cellStyle name="เครื่องหมายจุลภาค 2 7 5" xfId="5904"/>
    <cellStyle name="เครื่องหมายจุลภาค 2 7 6" xfId="5555"/>
    <cellStyle name="เครื่องหมายจุลภาค 2 7 7" xfId="5929"/>
    <cellStyle name="เครื่องหมายจุลภาค 2 7 8" xfId="5530"/>
    <cellStyle name="เครื่องหมายจุลภาค 2 7 9" xfId="5942"/>
    <cellStyle name="เครื่องหมายจุลภาค 2 8" xfId="48"/>
    <cellStyle name="เครื่องหมายจุลภาค 2 8 10" xfId="5514"/>
    <cellStyle name="เครื่องหมายจุลภาค 2 8 11" xfId="5953"/>
    <cellStyle name="เครื่องหมายจุลภาค 2 8 12" xfId="5503"/>
    <cellStyle name="เครื่องหมายจุลภาค 2 8 13" xfId="5968"/>
    <cellStyle name="เครื่องหมายจุลภาค 2 8 14" xfId="5487"/>
    <cellStyle name="เครื่องหมายจุลภาค 2 8 2" xfId="4930"/>
    <cellStyle name="เครื่องหมายจุลภาค 2 8 3" xfId="5882"/>
    <cellStyle name="เครื่องหมายจุลภาค 2 8 4" xfId="5577"/>
    <cellStyle name="เครื่องหมายจุลภาค 2 8 5" xfId="5905"/>
    <cellStyle name="เครื่องหมายจุลภาค 2 8 6" xfId="5554"/>
    <cellStyle name="เครื่องหมายจุลภาค 2 8 7" xfId="5930"/>
    <cellStyle name="เครื่องหมายจุลภาค 2 8 8" xfId="5529"/>
    <cellStyle name="เครื่องหมายจุลภาค 2 8 9" xfId="5943"/>
    <cellStyle name="เครื่องหมายจุลภาค 2 9" xfId="49"/>
    <cellStyle name="เครื่องหมายจุลภาค 2 9 10" xfId="5512"/>
    <cellStyle name="เครื่องหมายจุลภาค 2 9 11" xfId="5955"/>
    <cellStyle name="เครื่องหมายจุลภาค 2 9 12" xfId="5500"/>
    <cellStyle name="เครื่องหมายจุลภาค 2 9 13" xfId="5970"/>
    <cellStyle name="เครื่องหมายจุลภาค 2 9 14" xfId="5485"/>
    <cellStyle name="เครื่องหมายจุลภาค 2 9 2" xfId="4931"/>
    <cellStyle name="เครื่องหมายจุลภาค 2 9 3" xfId="5883"/>
    <cellStyle name="เครื่องหมายจุลภาค 2 9 4" xfId="5576"/>
    <cellStyle name="เครื่องหมายจุลภาค 2 9 5" xfId="5907"/>
    <cellStyle name="เครื่องหมายจุลภาค 2 9 6" xfId="5552"/>
    <cellStyle name="เครื่องหมายจุลภาค 2 9 7" xfId="5932"/>
    <cellStyle name="เครื่องหมายจุลภาค 2 9 8" xfId="5527"/>
    <cellStyle name="เครื่องหมายจุลภาค 2 9 9" xfId="5944"/>
    <cellStyle name="เครื่องหมายจุลภาค 3 10" xfId="5526"/>
    <cellStyle name="เครื่องหมายจุลภาค 3 11" xfId="5945"/>
    <cellStyle name="เครื่องหมายจุลภาค 3 12" xfId="5511"/>
    <cellStyle name="เครื่องหมายจุลภาค 3 13" xfId="5956"/>
    <cellStyle name="เครื่องหมายจุลภาค 3 14" xfId="5499"/>
    <cellStyle name="เครื่องหมายจุลภาค 3 15" xfId="5971"/>
    <cellStyle name="เครื่องหมายจุลภาค 3 16" xfId="5484"/>
    <cellStyle name="เครื่องหมายจุลภาค 3 2" xfId="20"/>
    <cellStyle name="เครื่องหมายจุลภาค 3 2 2" xfId="4932"/>
    <cellStyle name="เครื่องหมายจุลภาค 3 3" xfId="4934"/>
    <cellStyle name="เครื่องหมายจุลภาค 3 4" xfId="4935"/>
    <cellStyle name="เครื่องหมายจุลภาค 3 5" xfId="5884"/>
    <cellStyle name="เครื่องหมายจุลภาค 3 6" xfId="5575"/>
    <cellStyle name="เครื่องหมายจุลภาค 3 7" xfId="5908"/>
    <cellStyle name="เครื่องหมายจุลภาค 3 8" xfId="5551"/>
    <cellStyle name="เครื่องหมายจุลภาค 3 9" xfId="5933"/>
    <cellStyle name="เครื่องหมายจุลภาค 4" xfId="6096"/>
    <cellStyle name="เครื่องหมายจุลภาค 4 10" xfId="4937"/>
    <cellStyle name="เครื่องหมายจุลภาค 4 11" xfId="4938"/>
    <cellStyle name="เครื่องหมายจุลภาค 4 12" xfId="4939"/>
    <cellStyle name="เครื่องหมายจุลภาค 4 13" xfId="4940"/>
    <cellStyle name="เครื่องหมายจุลภาค 4 14" xfId="4941"/>
    <cellStyle name="เครื่องหมายจุลภาค 4 15" xfId="4942"/>
    <cellStyle name="เครื่องหมายจุลภาค 4 16" xfId="4943"/>
    <cellStyle name="เครื่องหมายจุลภาค 4 17" xfId="4944"/>
    <cellStyle name="เครื่องหมายจุลภาค 4 18" xfId="4945"/>
    <cellStyle name="เครื่องหมายจุลภาค 4 19" xfId="4946"/>
    <cellStyle name="เครื่องหมายจุลภาค 4 2" xfId="4936"/>
    <cellStyle name="เครื่องหมายจุลภาค 4 20" xfId="4948"/>
    <cellStyle name="เครื่องหมายจุลภาค 4 21" xfId="4949"/>
    <cellStyle name="เครื่องหมายจุลภาค 4 22" xfId="4950"/>
    <cellStyle name="เครื่องหมายจุลภาค 4 23" xfId="4951"/>
    <cellStyle name="เครื่องหมายจุลภาค 4 24" xfId="4952"/>
    <cellStyle name="เครื่องหมายจุลภาค 4 25" xfId="4953"/>
    <cellStyle name="เครื่องหมายจุลภาค 4 26" xfId="4954"/>
    <cellStyle name="เครื่องหมายจุลภาค 4 27" xfId="4955"/>
    <cellStyle name="เครื่องหมายจุลภาค 4 28" xfId="4956"/>
    <cellStyle name="เครื่องหมายจุลภาค 4 29" xfId="4957"/>
    <cellStyle name="เครื่องหมายจุลภาค 4 3" xfId="4958"/>
    <cellStyle name="เครื่องหมายจุลภาค 4 30" xfId="4959"/>
    <cellStyle name="เครื่องหมายจุลภาค 4 31" xfId="4960"/>
    <cellStyle name="เครื่องหมายจุลภาค 4 32" xfId="4961"/>
    <cellStyle name="เครื่องหมายจุลภาค 4 33" xfId="4962"/>
    <cellStyle name="เครื่องหมายจุลภาค 4 34" xfId="5886"/>
    <cellStyle name="เครื่องหมายจุลภาค 4 35" xfId="5571"/>
    <cellStyle name="เครื่องหมายจุลภาค 4 36" xfId="5910"/>
    <cellStyle name="เครื่องหมายจุลภาค 4 37" xfId="5547"/>
    <cellStyle name="เครื่องหมายจุลภาค 4 38" xfId="5935"/>
    <cellStyle name="เครื่องหมายจุลภาค 4 39" xfId="5525"/>
    <cellStyle name="เครื่องหมายจุลภาค 4 4" xfId="21"/>
    <cellStyle name="เครื่องหมายจุลภาค 4 4 2" xfId="4963"/>
    <cellStyle name="เครื่องหมายจุลภาค 4 40" xfId="5946"/>
    <cellStyle name="เครื่องหมายจุลภาค 4 41" xfId="5509"/>
    <cellStyle name="เครื่องหมายจุลภาค 4 42" xfId="5957"/>
    <cellStyle name="เครื่องหมายจุลภาค 4 43" xfId="5498"/>
    <cellStyle name="เครื่องหมายจุลภาค 4 44" xfId="5972"/>
    <cellStyle name="เครื่องหมายจุลภาค 4 45" xfId="5483"/>
    <cellStyle name="เครื่องหมายจุลภาค 4 5" xfId="4964"/>
    <cellStyle name="เครื่องหมายจุลภาค 4 6" xfId="4965"/>
    <cellStyle name="เครื่องหมายจุลภาค 4 7" xfId="4966"/>
    <cellStyle name="เครื่องหมายจุลภาค 4 8" xfId="4967"/>
    <cellStyle name="เครื่องหมายจุลภาค 4 9" xfId="4968"/>
    <cellStyle name="เครื่องหมายจุลภาค 5" xfId="22"/>
    <cellStyle name="เครื่องหมายจุลภาค 5 10" xfId="5501"/>
    <cellStyle name="เครื่องหมายจุลภาค 5 11" xfId="5969"/>
    <cellStyle name="เครื่องหมายจุลภาค 5 12" xfId="5486"/>
    <cellStyle name="เครื่องหมายจุลภาค 5 13" xfId="5978"/>
    <cellStyle name="เครื่องหมายจุลภาค 5 14" xfId="5477"/>
    <cellStyle name="เครื่องหมายจุลภาค 5 2" xfId="23"/>
    <cellStyle name="เครื่องหมายจุลภาค 5 2 10" xfId="4970"/>
    <cellStyle name="เครื่องหมายจุลภาค 5 2 11" xfId="4971"/>
    <cellStyle name="เครื่องหมายจุลภาค 5 2 12" xfId="4972"/>
    <cellStyle name="เครื่องหมายจุลภาค 5 2 13" xfId="4973"/>
    <cellStyle name="เครื่องหมายจุลภาค 5 2 14" xfId="4974"/>
    <cellStyle name="เครื่องหมายจุลภาค 5 2 15" xfId="4975"/>
    <cellStyle name="เครื่องหมายจุลภาค 5 2 16" xfId="4976"/>
    <cellStyle name="เครื่องหมายจุลภาค 5 2 17" xfId="4977"/>
    <cellStyle name="เครื่องหมายจุลภาค 5 2 18" xfId="4978"/>
    <cellStyle name="เครื่องหมายจุลภาค 5 2 19" xfId="4979"/>
    <cellStyle name="เครื่องหมายจุลภาค 5 2 2" xfId="4980"/>
    <cellStyle name="เครื่องหมายจุลภาค 5 2 20" xfId="4981"/>
    <cellStyle name="เครื่องหมายจุลภาค 5 2 21" xfId="4982"/>
    <cellStyle name="เครื่องหมายจุลภาค 5 2 22" xfId="4983"/>
    <cellStyle name="เครื่องหมายจุลภาค 5 2 23" xfId="4984"/>
    <cellStyle name="เครื่องหมายจุลภาค 5 2 24" xfId="4985"/>
    <cellStyle name="เครื่องหมายจุลภาค 5 2 25" xfId="4986"/>
    <cellStyle name="เครื่องหมายจุลภาค 5 2 26" xfId="4987"/>
    <cellStyle name="เครื่องหมายจุลภาค 5 2 27" xfId="4988"/>
    <cellStyle name="เครื่องหมายจุลภาค 5 2 28" xfId="4989"/>
    <cellStyle name="เครื่องหมายจุลภาค 5 2 29" xfId="4990"/>
    <cellStyle name="เครื่องหมายจุลภาค 5 2 3" xfId="4991"/>
    <cellStyle name="เครื่องหมายจุลภาค 5 2 30" xfId="4992"/>
    <cellStyle name="เครื่องหมายจุลภาค 5 2 31" xfId="4993"/>
    <cellStyle name="เครื่องหมายจุลภาค 5 2 32" xfId="4994"/>
    <cellStyle name="เครื่องหมายจุลภาค 5 2 33" xfId="4995"/>
    <cellStyle name="เครื่องหมายจุลภาค 5 2 34" xfId="4996"/>
    <cellStyle name="เครื่องหมายจุลภาค 5 2 35" xfId="4997"/>
    <cellStyle name="เครื่องหมายจุลภาค 5 2 36" xfId="4969"/>
    <cellStyle name="เครื่องหมายจุลภาค 5 2 4" xfId="4998"/>
    <cellStyle name="เครื่องหมายจุลภาค 5 2 5" xfId="4999"/>
    <cellStyle name="เครื่องหมายจุลภาค 5 2 6" xfId="5000"/>
    <cellStyle name="เครื่องหมายจุลภาค 5 2 7" xfId="5001"/>
    <cellStyle name="เครื่องหมายจุลภาค 5 2 8" xfId="5002"/>
    <cellStyle name="เครื่องหมายจุลภาค 5 2 9" xfId="5003"/>
    <cellStyle name="เครื่องหมายจุลภาค 5 3" xfId="5906"/>
    <cellStyle name="เครื่องหมายจุลภาค 5 4" xfId="5553"/>
    <cellStyle name="เครื่องหมายจุลภาค 5 5" xfId="5931"/>
    <cellStyle name="เครื่องหมายจุลภาค 5 6" xfId="5528"/>
    <cellStyle name="เครื่องหมายจุลภาค 5 7" xfId="5940"/>
    <cellStyle name="เครื่องหมายจุลภาค 5 8" xfId="5510"/>
    <cellStyle name="เครื่องหมายจุลภาค 5 9" xfId="5954"/>
    <cellStyle name="เครื่องหมายจุลภาค 55" xfId="5743"/>
    <cellStyle name="เครื่องหมายจุลภาค 6" xfId="24"/>
    <cellStyle name="เครื่องหมายจุลภาค 6 10" xfId="5005"/>
    <cellStyle name="เครื่องหมายจุลภาค 6 100" xfId="5006"/>
    <cellStyle name="เครื่องหมายจุลภาค 6 101" xfId="5007"/>
    <cellStyle name="เครื่องหมายจุลภาค 6 102" xfId="5008"/>
    <cellStyle name="เครื่องหมายจุลภาค 6 103" xfId="5009"/>
    <cellStyle name="เครื่องหมายจุลภาค 6 104" xfId="5010"/>
    <cellStyle name="เครื่องหมายจุลภาค 6 105" xfId="5011"/>
    <cellStyle name="เครื่องหมายจุลภาค 6 106" xfId="5012"/>
    <cellStyle name="เครื่องหมายจุลภาค 6 107" xfId="5013"/>
    <cellStyle name="เครื่องหมายจุลภาค 6 108" xfId="5014"/>
    <cellStyle name="เครื่องหมายจุลภาค 6 109" xfId="5015"/>
    <cellStyle name="เครื่องหมายจุลภาค 6 11" xfId="5016"/>
    <cellStyle name="เครื่องหมายจุลภาค 6 110" xfId="5017"/>
    <cellStyle name="เครื่องหมายจุลภาค 6 111" xfId="5018"/>
    <cellStyle name="เครื่องหมายจุลภาค 6 112" xfId="5019"/>
    <cellStyle name="เครื่องหมายจุลภาค 6 113" xfId="5927"/>
    <cellStyle name="เครื่องหมายจุลภาค 6 114" xfId="5532"/>
    <cellStyle name="เครื่องหมายจุลภาค 6 115" xfId="5937"/>
    <cellStyle name="เครื่องหมายจุลภาค 6 116" xfId="5513"/>
    <cellStyle name="เครื่องหมายจุลภาค 6 117" xfId="5948"/>
    <cellStyle name="เครื่องหมายจุลภาค 6 118" xfId="5502"/>
    <cellStyle name="เครื่องหมายจุลภาค 6 119" xfId="5965"/>
    <cellStyle name="เครื่องหมายจุลภาค 6 12" xfId="5020"/>
    <cellStyle name="เครื่องหมายจุลภาค 6 120" xfId="5491"/>
    <cellStyle name="เครื่องหมายจุลภาค 6 121" xfId="5977"/>
    <cellStyle name="เครื่องหมายจุลภาค 6 122" xfId="5479"/>
    <cellStyle name="เครื่องหมายจุลภาค 6 123" xfId="5984"/>
    <cellStyle name="เครื่องหมายจุลภาค 6 124" xfId="5468"/>
    <cellStyle name="เครื่องหมายจุลภาค 6 125" xfId="34"/>
    <cellStyle name="เครื่องหมายจุลภาค 6 13" xfId="5021"/>
    <cellStyle name="เครื่องหมายจุลภาค 6 14" xfId="5022"/>
    <cellStyle name="เครื่องหมายจุลภาค 6 15" xfId="5023"/>
    <cellStyle name="เครื่องหมายจุลภาค 6 16" xfId="5024"/>
    <cellStyle name="เครื่องหมายจุลภาค 6 17" xfId="5025"/>
    <cellStyle name="เครื่องหมายจุลภาค 6 18" xfId="5026"/>
    <cellStyle name="เครื่องหมายจุลภาค 6 19" xfId="5027"/>
    <cellStyle name="เครื่องหมายจุลภาค 6 2" xfId="25"/>
    <cellStyle name="เครื่องหมายจุลภาค 6 2 2" xfId="5004"/>
    <cellStyle name="เครื่องหมายจุลภาค 6 20" xfId="5029"/>
    <cellStyle name="เครื่องหมายจุลภาค 6 21" xfId="5030"/>
    <cellStyle name="เครื่องหมายจุลภาค 6 22" xfId="5031"/>
    <cellStyle name="เครื่องหมายจุลภาค 6 23" xfId="5032"/>
    <cellStyle name="เครื่องหมายจุลภาค 6 24" xfId="5033"/>
    <cellStyle name="เครื่องหมายจุลภาค 6 25" xfId="5034"/>
    <cellStyle name="เครื่องหมายจุลภาค 6 26" xfId="5035"/>
    <cellStyle name="เครื่องหมายจุลภาค 6 27" xfId="5036"/>
    <cellStyle name="เครื่องหมายจุลภาค 6 28" xfId="5037"/>
    <cellStyle name="เครื่องหมายจุลภาค 6 29" xfId="5038"/>
    <cellStyle name="เครื่องหมายจุลภาค 6 3" xfId="5039"/>
    <cellStyle name="เครื่องหมายจุลภาค 6 30" xfId="5040"/>
    <cellStyle name="เครื่องหมายจุลภาค 6 31" xfId="5041"/>
    <cellStyle name="เครื่องหมายจุลภาค 6 32" xfId="5042"/>
    <cellStyle name="เครื่องหมายจุลภาค 6 33" xfId="5043"/>
    <cellStyle name="เครื่องหมายจุลภาค 6 34" xfId="5044"/>
    <cellStyle name="เครื่องหมายจุลภาค 6 35" xfId="5045"/>
    <cellStyle name="เครื่องหมายจุลภาค 6 36" xfId="5046"/>
    <cellStyle name="เครื่องหมายจุลภาค 6 37" xfId="5047"/>
    <cellStyle name="เครื่องหมายจุลภาค 6 38" xfId="5048"/>
    <cellStyle name="เครื่องหมายจุลภาค 6 39" xfId="5049"/>
    <cellStyle name="เครื่องหมายจุลภาค 6 4" xfId="5050"/>
    <cellStyle name="เครื่องหมายจุลภาค 6 40" xfId="5051"/>
    <cellStyle name="เครื่องหมายจุลภาค 6 41" xfId="5052"/>
    <cellStyle name="เครื่องหมายจุลภาค 6 42" xfId="5053"/>
    <cellStyle name="เครื่องหมายจุลภาค 6 43" xfId="5054"/>
    <cellStyle name="เครื่องหมายจุลภาค 6 44" xfId="5055"/>
    <cellStyle name="เครื่องหมายจุลภาค 6 45" xfId="5056"/>
    <cellStyle name="เครื่องหมายจุลภาค 6 46" xfId="5057"/>
    <cellStyle name="เครื่องหมายจุลภาค 6 47" xfId="5058"/>
    <cellStyle name="เครื่องหมายจุลภาค 6 48" xfId="5059"/>
    <cellStyle name="เครื่องหมายจุลภาค 6 49" xfId="5060"/>
    <cellStyle name="เครื่องหมายจุลภาค 6 5" xfId="5061"/>
    <cellStyle name="เครื่องหมายจุลภาค 6 50" xfId="5062"/>
    <cellStyle name="เครื่องหมายจุลภาค 6 51" xfId="5063"/>
    <cellStyle name="เครื่องหมายจุลภาค 6 52" xfId="5064"/>
    <cellStyle name="เครื่องหมายจุลภาค 6 53" xfId="5065"/>
    <cellStyle name="เครื่องหมายจุลภาค 6 54" xfId="5066"/>
    <cellStyle name="เครื่องหมายจุลภาค 6 55" xfId="5067"/>
    <cellStyle name="เครื่องหมายจุลภาค 6 56" xfId="5068"/>
    <cellStyle name="เครื่องหมายจุลภาค 6 57" xfId="5069"/>
    <cellStyle name="เครื่องหมายจุลภาค 6 58" xfId="5070"/>
    <cellStyle name="เครื่องหมายจุลภาค 6 59" xfId="5071"/>
    <cellStyle name="เครื่องหมายจุลภาค 6 6" xfId="5072"/>
    <cellStyle name="เครื่องหมายจุลภาค 6 60" xfId="5073"/>
    <cellStyle name="เครื่องหมายจุลภาค 6 61" xfId="5074"/>
    <cellStyle name="เครื่องหมายจุลภาค 6 62" xfId="5075"/>
    <cellStyle name="เครื่องหมายจุลภาค 6 63" xfId="5076"/>
    <cellStyle name="เครื่องหมายจุลภาค 6 64" xfId="5077"/>
    <cellStyle name="เครื่องหมายจุลภาค 6 65" xfId="5078"/>
    <cellStyle name="เครื่องหมายจุลภาค 6 66" xfId="5079"/>
    <cellStyle name="เครื่องหมายจุลภาค 6 67" xfId="5080"/>
    <cellStyle name="เครื่องหมายจุลภาค 6 68" xfId="5081"/>
    <cellStyle name="เครื่องหมายจุลภาค 6 69" xfId="5082"/>
    <cellStyle name="เครื่องหมายจุลภาค 6 7" xfId="5083"/>
    <cellStyle name="เครื่องหมายจุลภาค 6 70" xfId="5084"/>
    <cellStyle name="เครื่องหมายจุลภาค 6 71" xfId="5085"/>
    <cellStyle name="เครื่องหมายจุลภาค 6 72" xfId="5086"/>
    <cellStyle name="เครื่องหมายจุลภาค 6 73" xfId="5087"/>
    <cellStyle name="เครื่องหมายจุลภาค 6 74" xfId="5088"/>
    <cellStyle name="เครื่องหมายจุลภาค 6 75" xfId="5089"/>
    <cellStyle name="เครื่องหมายจุลภาค 6 76" xfId="5090"/>
    <cellStyle name="เครื่องหมายจุลภาค 6 77" xfId="5091"/>
    <cellStyle name="เครื่องหมายจุลภาค 6 78" xfId="5092"/>
    <cellStyle name="เครื่องหมายจุลภาค 6 79" xfId="5093"/>
    <cellStyle name="เครื่องหมายจุลภาค 6 8" xfId="5094"/>
    <cellStyle name="เครื่องหมายจุลภาค 6 80" xfId="5095"/>
    <cellStyle name="เครื่องหมายจุลภาค 6 81" xfId="5096"/>
    <cellStyle name="เครื่องหมายจุลภาค 6 82" xfId="5097"/>
    <cellStyle name="เครื่องหมายจุลภาค 6 83" xfId="5098"/>
    <cellStyle name="เครื่องหมายจุลภาค 6 84" xfId="5099"/>
    <cellStyle name="เครื่องหมายจุลภาค 6 85" xfId="5100"/>
    <cellStyle name="เครื่องหมายจุลภาค 6 86" xfId="5101"/>
    <cellStyle name="เครื่องหมายจุลภาค 6 87" xfId="5102"/>
    <cellStyle name="เครื่องหมายจุลภาค 6 88" xfId="5103"/>
    <cellStyle name="เครื่องหมายจุลภาค 6 89" xfId="5104"/>
    <cellStyle name="เครื่องหมายจุลภาค 6 9" xfId="5105"/>
    <cellStyle name="เครื่องหมายจุลภาค 6 90" xfId="5106"/>
    <cellStyle name="เครื่องหมายจุลภาค 6 91" xfId="5107"/>
    <cellStyle name="เครื่องหมายจุลภาค 6 92" xfId="5108"/>
    <cellStyle name="เครื่องหมายจุลภาค 6 93" xfId="5109"/>
    <cellStyle name="เครื่องหมายจุลภาค 6 94" xfId="5110"/>
    <cellStyle name="เครื่องหมายจุลภาค 6 95" xfId="5111"/>
    <cellStyle name="เครื่องหมายจุลภาค 6 96" xfId="5112"/>
    <cellStyle name="เครื่องหมายจุลภาค 6 97" xfId="5113"/>
    <cellStyle name="เครื่องหมายจุลภาค 6 98" xfId="5114"/>
    <cellStyle name="เครื่องหมายจุลภาค 6 99" xfId="5115"/>
    <cellStyle name="เครื่องหมายจุลภาค 7 10" xfId="5462"/>
    <cellStyle name="เครื่องหมายจุลภาค 7 11" xfId="5999"/>
    <cellStyle name="เครื่องหมายจุลภาค 7 12" xfId="5452"/>
    <cellStyle name="เครื่องหมายจุลภาค 7 13" xfId="6009"/>
    <cellStyle name="เครื่องหมายจุลภาค 7 14" xfId="248"/>
    <cellStyle name="เครื่องหมายจุลภาค 7 2" xfId="5116"/>
    <cellStyle name="เครื่องหมายจุลภาค 7 3" xfId="5959"/>
    <cellStyle name="เครื่องหมายจุลภาค 7 4" xfId="5496"/>
    <cellStyle name="เครื่องหมายจุลภาค 7 5" xfId="5973"/>
    <cellStyle name="เครื่องหมายจุลภาค 7 6" xfId="5482"/>
    <cellStyle name="เครื่องหมายจุลภาค 7 7" xfId="5979"/>
    <cellStyle name="เครื่องหมายจุลภาค 7 8" xfId="5475"/>
    <cellStyle name="เครื่องหมายจุลภาค 7 9" xfId="5989"/>
    <cellStyle name="เครื่องหมายจุลภาค 9" xfId="47"/>
    <cellStyle name="เครื่องหมายจุลภาค 9 2" xfId="6093"/>
    <cellStyle name="เซลล์ตรวจสอบ 2" xfId="5118"/>
    <cellStyle name="เซลล์ที่มีการเชื่อมโยง 2" xfId="5119"/>
    <cellStyle name="เปอร์เซ็นต์ 16" xfId="5248"/>
    <cellStyle name="เปอร์เซ็นต์ 2" xfId="29"/>
    <cellStyle name="เปอร์เซ็นต์ 2 10" xfId="5250"/>
    <cellStyle name="เปอร์เซ็นต์ 2 11" xfId="5251"/>
    <cellStyle name="เปอร์เซ็นต์ 2 12" xfId="5252"/>
    <cellStyle name="เปอร์เซ็นต์ 2 13" xfId="5253"/>
    <cellStyle name="เปอร์เซ็นต์ 2 14" xfId="5254"/>
    <cellStyle name="เปอร์เซ็นต์ 2 15" xfId="5255"/>
    <cellStyle name="เปอร์เซ็นต์ 2 16" xfId="5256"/>
    <cellStyle name="เปอร์เซ็นต์ 2 17" xfId="5257"/>
    <cellStyle name="เปอร์เซ็นต์ 2 18" xfId="5258"/>
    <cellStyle name="เปอร์เซ็นต์ 2 19" xfId="5259"/>
    <cellStyle name="เปอร์เซ็นต์ 2 2" xfId="5249"/>
    <cellStyle name="เปอร์เซ็นต์ 2 20" xfId="5261"/>
    <cellStyle name="เปอร์เซ็นต์ 2 21" xfId="5262"/>
    <cellStyle name="เปอร์เซ็นต์ 2 22" xfId="5263"/>
    <cellStyle name="เปอร์เซ็นต์ 2 23" xfId="5264"/>
    <cellStyle name="เปอร์เซ็นต์ 2 24" xfId="5265"/>
    <cellStyle name="เปอร์เซ็นต์ 2 25" xfId="5266"/>
    <cellStyle name="เปอร์เซ็นต์ 2 26" xfId="5267"/>
    <cellStyle name="เปอร์เซ็นต์ 2 27" xfId="5268"/>
    <cellStyle name="เปอร์เซ็นต์ 2 28" xfId="5269"/>
    <cellStyle name="เปอร์เซ็นต์ 2 29" xfId="5270"/>
    <cellStyle name="เปอร์เซ็นต์ 2 3" xfId="5271"/>
    <cellStyle name="เปอร์เซ็นต์ 2 30" xfId="5272"/>
    <cellStyle name="เปอร์เซ็นต์ 2 31" xfId="5273"/>
    <cellStyle name="เปอร์เซ็นต์ 2 32" xfId="5274"/>
    <cellStyle name="เปอร์เซ็นต์ 2 33" xfId="5275"/>
    <cellStyle name="เปอร์เซ็นต์ 2 34" xfId="5276"/>
    <cellStyle name="เปอร์เซ็นต์ 2 35" xfId="5277"/>
    <cellStyle name="เปอร์เซ็นต์ 2 36" xfId="5988"/>
    <cellStyle name="เปอร์เซ็นต์ 2 37" xfId="5461"/>
    <cellStyle name="เปอร์เซ็นต์ 2 38" xfId="5998"/>
    <cellStyle name="เปอร์เซ็นต์ 2 39" xfId="5451"/>
    <cellStyle name="เปอร์เซ็นต์ 2 4" xfId="5278"/>
    <cellStyle name="เปอร์เซ็นต์ 2 40" xfId="6008"/>
    <cellStyle name="เปอร์เซ็นต์ 2 41" xfId="249"/>
    <cellStyle name="เปอร์เซ็นต์ 2 42" xfId="6019"/>
    <cellStyle name="เปอร์เซ็นต์ 2 43" xfId="6026"/>
    <cellStyle name="เปอร์เซ็นต์ 2 44" xfId="6037"/>
    <cellStyle name="เปอร์เซ็นต์ 2 45" xfId="6044"/>
    <cellStyle name="เปอร์เซ็นต์ 2 46" xfId="6055"/>
    <cellStyle name="เปอร์เซ็นต์ 2 47" xfId="6061"/>
    <cellStyle name="เปอร์เซ็นต์ 2 5" xfId="5279"/>
    <cellStyle name="เปอร์เซ็นต์ 2 6" xfId="5280"/>
    <cellStyle name="เปอร์เซ็นต์ 2 7" xfId="5281"/>
    <cellStyle name="เปอร์เซ็นต์ 2 8" xfId="5282"/>
    <cellStyle name="เปอร์เซ็นต์ 2 9" xfId="5283"/>
    <cellStyle name="เปอร์เซ็นต์ 3" xfId="30"/>
    <cellStyle name="เปอร์เซ็นต์ 3 10" xfId="5285"/>
    <cellStyle name="เปอร์เซ็นต์ 3 11" xfId="5286"/>
    <cellStyle name="เปอร์เซ็นต์ 3 12" xfId="5287"/>
    <cellStyle name="เปอร์เซ็นต์ 3 13" xfId="5288"/>
    <cellStyle name="เปอร์เซ็นต์ 3 14" xfId="5289"/>
    <cellStyle name="เปอร์เซ็นต์ 3 15" xfId="5290"/>
    <cellStyle name="เปอร์เซ็นต์ 3 16" xfId="5291"/>
    <cellStyle name="เปอร์เซ็นต์ 3 17" xfId="5292"/>
    <cellStyle name="เปอร์เซ็นต์ 3 18" xfId="5293"/>
    <cellStyle name="เปอร์เซ็นต์ 3 19" xfId="5294"/>
    <cellStyle name="เปอร์เซ็นต์ 3 2" xfId="5284"/>
    <cellStyle name="เปอร์เซ็นต์ 3 20" xfId="5296"/>
    <cellStyle name="เปอร์เซ็นต์ 3 21" xfId="5297"/>
    <cellStyle name="เปอร์เซ็นต์ 3 22" xfId="5298"/>
    <cellStyle name="เปอร์เซ็นต์ 3 23" xfId="5299"/>
    <cellStyle name="เปอร์เซ็นต์ 3 24" xfId="5300"/>
    <cellStyle name="เปอร์เซ็นต์ 3 25" xfId="5301"/>
    <cellStyle name="เปอร์เซ็นต์ 3 26" xfId="5302"/>
    <cellStyle name="เปอร์เซ็นต์ 3 27" xfId="5303"/>
    <cellStyle name="เปอร์เซ็นต์ 3 28" xfId="5304"/>
    <cellStyle name="เปอร์เซ็นต์ 3 29" xfId="5305"/>
    <cellStyle name="เปอร์เซ็นต์ 3 3" xfId="5306"/>
    <cellStyle name="เปอร์เซ็นต์ 3 30" xfId="5307"/>
    <cellStyle name="เปอร์เซ็นต์ 3 31" xfId="5308"/>
    <cellStyle name="เปอร์เซ็นต์ 3 32" xfId="5309"/>
    <cellStyle name="เปอร์เซ็นต์ 3 33" xfId="5310"/>
    <cellStyle name="เปอร์เซ็นต์ 3 34" xfId="5311"/>
    <cellStyle name="เปอร์เซ็นต์ 3 35" xfId="5312"/>
    <cellStyle name="เปอร์เซ็นต์ 3 36" xfId="5994"/>
    <cellStyle name="เปอร์เซ็นต์ 3 37" xfId="5456"/>
    <cellStyle name="เปอร์เซ็นต์ 3 38" xfId="6004"/>
    <cellStyle name="เปอร์เซ็นต์ 3 39" xfId="5446"/>
    <cellStyle name="เปอร์เซ็นต์ 3 4" xfId="5313"/>
    <cellStyle name="เปอร์เซ็นต์ 3 40" xfId="6015"/>
    <cellStyle name="เปอร์เซ็นต์ 3 41" xfId="4905"/>
    <cellStyle name="เปอร์เซ็นต์ 3 42" xfId="6022"/>
    <cellStyle name="เปอร์เซ็นต์ 3 43" xfId="6029"/>
    <cellStyle name="เปอร์เซ็นต์ 3 44" xfId="6040"/>
    <cellStyle name="เปอร์เซ็นต์ 3 45" xfId="6047"/>
    <cellStyle name="เปอร์เซ็นต์ 3 46" xfId="6057"/>
    <cellStyle name="เปอร์เซ็นต์ 3 47" xfId="6063"/>
    <cellStyle name="เปอร์เซ็นต์ 3 48" xfId="37"/>
    <cellStyle name="เปอร์เซ็นต์ 3 5" xfId="5314"/>
    <cellStyle name="เปอร์เซ็นต์ 3 6" xfId="5315"/>
    <cellStyle name="เปอร์เซ็นต์ 3 7" xfId="5316"/>
    <cellStyle name="เปอร์เซ็นต์ 3 8" xfId="5317"/>
    <cellStyle name="เปอร์เซ็นต์ 3 9" xfId="5318"/>
    <cellStyle name="แย่ 2" xfId="5355"/>
    <cellStyle name="แสดงผล 2" xfId="5440"/>
    <cellStyle name="ไม่ติด" xfId="5320"/>
    <cellStyle name="ไม่ติด 10" xfId="5321"/>
    <cellStyle name="ไม่ติด 11" xfId="5322"/>
    <cellStyle name="ไม่ติด 12" xfId="5323"/>
    <cellStyle name="ไม่ติด 13" xfId="5324"/>
    <cellStyle name="ไม่ติด 14" xfId="5325"/>
    <cellStyle name="ไม่ติด 15" xfId="5326"/>
    <cellStyle name="ไม่ติด 16" xfId="5327"/>
    <cellStyle name="ไม่ติด 17" xfId="5328"/>
    <cellStyle name="ไม่ติด 18" xfId="5329"/>
    <cellStyle name="ไม่ติด 19" xfId="5330"/>
    <cellStyle name="ไม่ติด 2" xfId="5331"/>
    <cellStyle name="ไม่ติด 20" xfId="5332"/>
    <cellStyle name="ไม่ติด 21" xfId="5333"/>
    <cellStyle name="ไม่ติด 22" xfId="5334"/>
    <cellStyle name="ไม่ติด 23" xfId="5335"/>
    <cellStyle name="ไม่ติด 24" xfId="5336"/>
    <cellStyle name="ไม่ติด 25" xfId="5337"/>
    <cellStyle name="ไม่ติด 26" xfId="5338"/>
    <cellStyle name="ไม่ติด 27" xfId="5339"/>
    <cellStyle name="ไม่ติด 28" xfId="5340"/>
    <cellStyle name="ไม่ติด 29" xfId="5341"/>
    <cellStyle name="ไม่ติด 3" xfId="5342"/>
    <cellStyle name="ไม่ติด 30" xfId="5343"/>
    <cellStyle name="ไม่ติด 31" xfId="5344"/>
    <cellStyle name="ไม่ติด 32" xfId="5345"/>
    <cellStyle name="ไม่ติด 33" xfId="5346"/>
    <cellStyle name="ไม่ติด 34" xfId="5347"/>
    <cellStyle name="ไม่ติด 35" xfId="5348"/>
    <cellStyle name="ไม่ติด 4" xfId="5349"/>
    <cellStyle name="ไม่ติด 5" xfId="5350"/>
    <cellStyle name="ไม่ติด 6" xfId="5351"/>
    <cellStyle name="ไม่ติด 7" xfId="5352"/>
    <cellStyle name="ไม่ติด 8" xfId="5353"/>
    <cellStyle name="ไม่ติด 9" xfId="5354"/>
    <cellStyle name="การคำนวณ 2" xfId="4810"/>
    <cellStyle name="ข้อความเตือน 2" xfId="4811"/>
    <cellStyle name="ข้อความอธิบาย 2" xfId="4812"/>
    <cellStyle name="จุลภาค" xfId="1" builtinId="3"/>
    <cellStyle name="จุลภาค 2" xfId="6097"/>
    <cellStyle name="ชื่อเรื่อง 2" xfId="5117"/>
    <cellStyle name="ดี 2" xfId="5120"/>
    <cellStyle name="ปกติ" xfId="0" builtinId="0"/>
    <cellStyle name="ปกติ 12" xfId="51"/>
    <cellStyle name="ปกติ 13" xfId="54"/>
    <cellStyle name="ปกติ 14" xfId="57"/>
    <cellStyle name="ปกติ 15" xfId="60"/>
    <cellStyle name="ปกติ 2" xfId="26"/>
    <cellStyle name="ปกติ 2 10" xfId="5470"/>
    <cellStyle name="ปกติ 2 11" xfId="5991"/>
    <cellStyle name="ปกติ 2 12" xfId="5460"/>
    <cellStyle name="ปกติ 2 13" xfId="6001"/>
    <cellStyle name="ปกติ 2 14" xfId="5450"/>
    <cellStyle name="ปกติ 2 15" xfId="6012"/>
    <cellStyle name="ปกติ 2 16" xfId="2402"/>
    <cellStyle name="ปกติ 2 17" xfId="31"/>
    <cellStyle name="ปกติ 2 18" xfId="6098"/>
    <cellStyle name="ปกติ 2 2" xfId="35"/>
    <cellStyle name="ปกติ 2 2 10" xfId="5459"/>
    <cellStyle name="ปกติ 2 2 11" xfId="6002"/>
    <cellStyle name="ปกติ 2 2 12" xfId="5449"/>
    <cellStyle name="ปกติ 2 2 13" xfId="6013"/>
    <cellStyle name="ปกติ 2 2 14" xfId="2404"/>
    <cellStyle name="ปกติ 2 2 2" xfId="2"/>
    <cellStyle name="ปกติ 2 2 2 2" xfId="5122"/>
    <cellStyle name="ปกติ 2 2 3" xfId="5961"/>
    <cellStyle name="ปกติ 2 2 4" xfId="5493"/>
    <cellStyle name="ปกติ 2 2 5" xfId="5975"/>
    <cellStyle name="ปกติ 2 2 6" xfId="5480"/>
    <cellStyle name="ปกติ 2 2 7" xfId="5982"/>
    <cellStyle name="ปกติ 2 2 8" xfId="5469"/>
    <cellStyle name="ปกติ 2 2 9" xfId="5992"/>
    <cellStyle name="ปกติ 2 3" xfId="5121"/>
    <cellStyle name="ปกติ 2 4" xfId="5124"/>
    <cellStyle name="ปกติ 2 5" xfId="5960"/>
    <cellStyle name="ปกติ 2 6" xfId="5494"/>
    <cellStyle name="ปกติ 2 7" xfId="5974"/>
    <cellStyle name="ปกติ 2 8" xfId="5481"/>
    <cellStyle name="ปกติ 2 9" xfId="5981"/>
    <cellStyle name="ปกติ 3 10" xfId="5126"/>
    <cellStyle name="ปกติ 3 11" xfId="5127"/>
    <cellStyle name="ปกติ 3 12" xfId="5128"/>
    <cellStyle name="ปกติ 3 13" xfId="5129"/>
    <cellStyle name="ปกติ 3 14" xfId="5130"/>
    <cellStyle name="ปกติ 3 15" xfId="5131"/>
    <cellStyle name="ปกติ 3 16" xfId="5132"/>
    <cellStyle name="ปกติ 3 17" xfId="5133"/>
    <cellStyle name="ปกติ 3 18" xfId="5134"/>
    <cellStyle name="ปกติ 3 19" xfId="5135"/>
    <cellStyle name="ปกติ 3 2" xfId="5125"/>
    <cellStyle name="ปกติ 3 2 10" xfId="5137"/>
    <cellStyle name="ปกติ 3 2 11" xfId="5138"/>
    <cellStyle name="ปกติ 3 2 12" xfId="5139"/>
    <cellStyle name="ปกติ 3 2 13" xfId="5140"/>
    <cellStyle name="ปกติ 3 2 14" xfId="5141"/>
    <cellStyle name="ปกติ 3 2 15" xfId="5142"/>
    <cellStyle name="ปกติ 3 2 16" xfId="5143"/>
    <cellStyle name="ปกติ 3 2 17" xfId="5144"/>
    <cellStyle name="ปกติ 3 2 18" xfId="5145"/>
    <cellStyle name="ปกติ 3 2 19" xfId="5146"/>
    <cellStyle name="ปกติ 3 2 2" xfId="5147"/>
    <cellStyle name="ปกติ 3 2 20" xfId="5148"/>
    <cellStyle name="ปกติ 3 2 21" xfId="5149"/>
    <cellStyle name="ปกติ 3 2 22" xfId="5150"/>
    <cellStyle name="ปกติ 3 2 23" xfId="5151"/>
    <cellStyle name="ปกติ 3 2 24" xfId="5152"/>
    <cellStyle name="ปกติ 3 2 25" xfId="5153"/>
    <cellStyle name="ปกติ 3 2 26" xfId="6085"/>
    <cellStyle name="ปกติ 3 2 27" xfId="6069"/>
    <cellStyle name="ปกติ 3 2 28" xfId="4481"/>
    <cellStyle name="ปกติ 3 2 29" xfId="5476"/>
    <cellStyle name="ปกติ 3 2 3" xfId="5154"/>
    <cellStyle name="ปกติ 3 2 30" xfId="5524"/>
    <cellStyle name="ปกติ 3 2 31" xfId="5661"/>
    <cellStyle name="ปกติ 3 2 32" xfId="5672"/>
    <cellStyle name="ปกติ 3 2 33" xfId="5695"/>
    <cellStyle name="ปกติ 3 2 34" xfId="5706"/>
    <cellStyle name="ปกติ 3 2 35" xfId="5729"/>
    <cellStyle name="ปกติ 3 2 36" xfId="5734"/>
    <cellStyle name="ปกติ 3 2 37" xfId="5739"/>
    <cellStyle name="ปกติ 3 2 38" xfId="5745"/>
    <cellStyle name="ปกติ 3 2 39" xfId="5750"/>
    <cellStyle name="ปกติ 3 2 4" xfId="5155"/>
    <cellStyle name="ปกติ 3 2 40" xfId="5755"/>
    <cellStyle name="ปกติ 3 2 5" xfId="5156"/>
    <cellStyle name="ปกติ 3 2 6" xfId="5157"/>
    <cellStyle name="ปกติ 3 2 7" xfId="5158"/>
    <cellStyle name="ปกติ 3 2 8" xfId="5159"/>
    <cellStyle name="ปกติ 3 2 9" xfId="5160"/>
    <cellStyle name="ปกติ 3 20" xfId="5161"/>
    <cellStyle name="ปกติ 3 21" xfId="5162"/>
    <cellStyle name="ปกติ 3 22" xfId="5163"/>
    <cellStyle name="ปกติ 3 23" xfId="5164"/>
    <cellStyle name="ปกติ 3 24" xfId="5165"/>
    <cellStyle name="ปกติ 3 25" xfId="5166"/>
    <cellStyle name="ปกติ 3 26" xfId="5167"/>
    <cellStyle name="ปกติ 3 27" xfId="5168"/>
    <cellStyle name="ปกติ 3 28" xfId="5169"/>
    <cellStyle name="ปกติ 3 29" xfId="5170"/>
    <cellStyle name="ปกติ 3 3" xfId="5171"/>
    <cellStyle name="ปกติ 3 30" xfId="5172"/>
    <cellStyle name="ปกติ 3 31" xfId="5173"/>
    <cellStyle name="ปกติ 3 32" xfId="5174"/>
    <cellStyle name="ปกติ 3 33" xfId="5175"/>
    <cellStyle name="ปกติ 3 34" xfId="5176"/>
    <cellStyle name="ปกติ 3 35" xfId="5177"/>
    <cellStyle name="ปกติ 3 36" xfId="5178"/>
    <cellStyle name="ปกติ 3 37" xfId="5179"/>
    <cellStyle name="ปกติ 3 38" xfId="5180"/>
    <cellStyle name="ปกติ 3 39" xfId="5181"/>
    <cellStyle name="ปกติ 3 4" xfId="5182"/>
    <cellStyle name="ปกติ 3 40" xfId="5183"/>
    <cellStyle name="ปกติ 3 41" xfId="5184"/>
    <cellStyle name="ปกติ 3 42" xfId="5185"/>
    <cellStyle name="ปกติ 3 43" xfId="5186"/>
    <cellStyle name="ปกติ 3 44" xfId="5187"/>
    <cellStyle name="ปกติ 3 45" xfId="5188"/>
    <cellStyle name="ปกติ 3 46" xfId="5189"/>
    <cellStyle name="ปกติ 3 47" xfId="5190"/>
    <cellStyle name="ปกติ 3 48" xfId="5191"/>
    <cellStyle name="ปกติ 3 49" xfId="5192"/>
    <cellStyle name="ปกติ 3 5" xfId="5193"/>
    <cellStyle name="ปกติ 3 50" xfId="5194"/>
    <cellStyle name="ปกติ 3 51" xfId="5195"/>
    <cellStyle name="ปกติ 3 52" xfId="5196"/>
    <cellStyle name="ปกติ 3 53" xfId="5197"/>
    <cellStyle name="ปกติ 3 54" xfId="5198"/>
    <cellStyle name="ปกติ 3 55" xfId="5199"/>
    <cellStyle name="ปกติ 3 56" xfId="5200"/>
    <cellStyle name="ปกติ 3 57" xfId="5201"/>
    <cellStyle name="ปกติ 3 58" xfId="5202"/>
    <cellStyle name="ปกติ 3 59" xfId="5203"/>
    <cellStyle name="ปกติ 3 6" xfId="5204"/>
    <cellStyle name="ปกติ 3 60" xfId="5962"/>
    <cellStyle name="ปกติ 3 61" xfId="5490"/>
    <cellStyle name="ปกติ 3 62" xfId="5976"/>
    <cellStyle name="ปกติ 3 63" xfId="5478"/>
    <cellStyle name="ปกติ 3 64" xfId="5983"/>
    <cellStyle name="ปกติ 3 65" xfId="5467"/>
    <cellStyle name="ปกติ 3 66" xfId="5993"/>
    <cellStyle name="ปกติ 3 67" xfId="5457"/>
    <cellStyle name="ปกติ 3 68" xfId="6003"/>
    <cellStyle name="ปกติ 3 69" xfId="5447"/>
    <cellStyle name="ปกติ 3 7" xfId="5205"/>
    <cellStyle name="ปกติ 3 70" xfId="6014"/>
    <cellStyle name="ปกติ 3 71" xfId="2547"/>
    <cellStyle name="ปกติ 3 72" xfId="6086"/>
    <cellStyle name="ปกติ 3 73" xfId="6070"/>
    <cellStyle name="ปกติ 3 74" xfId="4553"/>
    <cellStyle name="ปกติ 3 75" xfId="5474"/>
    <cellStyle name="ปกติ 3 76" xfId="5523"/>
    <cellStyle name="ปกติ 3 77" xfId="5660"/>
    <cellStyle name="ปกติ 3 78" xfId="5671"/>
    <cellStyle name="ปกติ 3 79" xfId="5694"/>
    <cellStyle name="ปกติ 3 8" xfId="5206"/>
    <cellStyle name="ปกติ 3 80" xfId="5705"/>
    <cellStyle name="ปกติ 3 81" xfId="5728"/>
    <cellStyle name="ปกติ 3 82" xfId="5733"/>
    <cellStyle name="ปกติ 3 83" xfId="5738"/>
    <cellStyle name="ปกติ 3 84" xfId="5744"/>
    <cellStyle name="ปกติ 3 85" xfId="5749"/>
    <cellStyle name="ปกติ 3 86" xfId="5754"/>
    <cellStyle name="ปกติ 3 9" xfId="5207"/>
    <cellStyle name="ปกติ 4" xfId="27"/>
    <cellStyle name="ปกติ 4 10" xfId="5209"/>
    <cellStyle name="ปกติ 4 11" xfId="5210"/>
    <cellStyle name="ปกติ 4 12" xfId="5211"/>
    <cellStyle name="ปกติ 4 13" xfId="5212"/>
    <cellStyle name="ปกติ 4 14" xfId="5213"/>
    <cellStyle name="ปกติ 4 15" xfId="5214"/>
    <cellStyle name="ปกติ 4 16" xfId="5215"/>
    <cellStyle name="ปกติ 4 17" xfId="5216"/>
    <cellStyle name="ปกติ 4 18" xfId="5217"/>
    <cellStyle name="ปกติ 4 19" xfId="5218"/>
    <cellStyle name="ปกติ 4 2" xfId="5208"/>
    <cellStyle name="ปกติ 4 20" xfId="5219"/>
    <cellStyle name="ปกติ 4 21" xfId="5220"/>
    <cellStyle name="ปกติ 4 22" xfId="5221"/>
    <cellStyle name="ปกติ 4 23" xfId="5222"/>
    <cellStyle name="ปกติ 4 24" xfId="5223"/>
    <cellStyle name="ปกติ 4 25" xfId="5224"/>
    <cellStyle name="ปกติ 4 26" xfId="5225"/>
    <cellStyle name="ปกติ 4 27" xfId="5226"/>
    <cellStyle name="ปกติ 4 28" xfId="5227"/>
    <cellStyle name="ปกติ 4 29" xfId="5228"/>
    <cellStyle name="ปกติ 4 3" xfId="5229"/>
    <cellStyle name="ปกติ 4 30" xfId="5230"/>
    <cellStyle name="ปกติ 4 31" xfId="5231"/>
    <cellStyle name="ปกติ 4 32" xfId="5232"/>
    <cellStyle name="ปกติ 4 33" xfId="5233"/>
    <cellStyle name="ปกติ 4 34" xfId="5234"/>
    <cellStyle name="ปกติ 4 35" xfId="5235"/>
    <cellStyle name="ปกติ 4 36" xfId="5236"/>
    <cellStyle name="ปกติ 4 37" xfId="5980"/>
    <cellStyle name="ปกติ 4 38" xfId="5472"/>
    <cellStyle name="ปกติ 4 39" xfId="5990"/>
    <cellStyle name="ปกติ 4 4" xfId="5237"/>
    <cellStyle name="ปกติ 4 40" xfId="5458"/>
    <cellStyle name="ปกติ 4 41" xfId="6000"/>
    <cellStyle name="ปกติ 4 42" xfId="5448"/>
    <cellStyle name="ปกติ 4 43" xfId="6011"/>
    <cellStyle name="ปกติ 4 44" xfId="2320"/>
    <cellStyle name="ปกติ 4 45" xfId="6021"/>
    <cellStyle name="ปกติ 4 46" xfId="6027"/>
    <cellStyle name="ปกติ 4 47" xfId="6039"/>
    <cellStyle name="ปกติ 4 48" xfId="6045"/>
    <cellStyle name="ปกติ 4 49" xfId="36"/>
    <cellStyle name="ปกติ 4 5" xfId="5238"/>
    <cellStyle name="ปกติ 4 6" xfId="5239"/>
    <cellStyle name="ปกติ 4 7" xfId="5240"/>
    <cellStyle name="ปกติ 4 8" xfId="5241"/>
    <cellStyle name="ปกติ 4 9" xfId="5242"/>
    <cellStyle name="ปกติ 47" xfId="181"/>
    <cellStyle name="ปกติ 5 10" xfId="5260"/>
    <cellStyle name="ปกติ 5 11" xfId="6034"/>
    <cellStyle name="ปกติ 5 12" xfId="6032"/>
    <cellStyle name="ปกติ 5 13" xfId="6052"/>
    <cellStyle name="ปกติ 5 14" xfId="6050"/>
    <cellStyle name="ปกติ 5 2" xfId="5243"/>
    <cellStyle name="ปกติ 5 3" xfId="5985"/>
    <cellStyle name="ปกติ 5 4" xfId="5465"/>
    <cellStyle name="ปกติ 5 5" xfId="5995"/>
    <cellStyle name="ปกติ 5 6" xfId="5455"/>
    <cellStyle name="ปกติ 5 7" xfId="6005"/>
    <cellStyle name="ปกติ 5 8" xfId="165"/>
    <cellStyle name="ปกติ 5 9" xfId="6016"/>
    <cellStyle name="ปกติ 6" xfId="28"/>
    <cellStyle name="ปกติ 6 10" xfId="5295"/>
    <cellStyle name="ปกติ 6 11" xfId="6035"/>
    <cellStyle name="ปกติ 6 12" xfId="6033"/>
    <cellStyle name="ปกติ 6 13" xfId="6053"/>
    <cellStyle name="ปกติ 6 14" xfId="6051"/>
    <cellStyle name="ปกติ 6 15" xfId="40"/>
    <cellStyle name="ปกติ 6 2" xfId="5244"/>
    <cellStyle name="ปกติ 6 3" xfId="5986"/>
    <cellStyle name="ปกติ 6 4" xfId="5464"/>
    <cellStyle name="ปกติ 6 5" xfId="5996"/>
    <cellStyle name="ปกติ 6 6" xfId="5454"/>
    <cellStyle name="ปกติ 6 7" xfId="6006"/>
    <cellStyle name="ปกติ 6 8" xfId="168"/>
    <cellStyle name="ปกติ 6 9" xfId="6017"/>
    <cellStyle name="ปกติ 60" xfId="6090"/>
    <cellStyle name="ปกติ 7" xfId="42"/>
    <cellStyle name="ปกติ 7 10" xfId="6025"/>
    <cellStyle name="ปกติ 7 11" xfId="6036"/>
    <cellStyle name="ปกติ 7 12" xfId="6043"/>
    <cellStyle name="ปกติ 7 13" xfId="6054"/>
    <cellStyle name="ปกติ 7 14" xfId="6060"/>
    <cellStyle name="ปกติ 7 2" xfId="5245"/>
    <cellStyle name="ปกติ 7 3" xfId="5987"/>
    <cellStyle name="ปกติ 7 4" xfId="5463"/>
    <cellStyle name="ปกติ 7 5" xfId="5997"/>
    <cellStyle name="ปกติ 7 6" xfId="5453"/>
    <cellStyle name="ปกติ 7 7" xfId="6007"/>
    <cellStyle name="ปกติ 7 8" xfId="169"/>
    <cellStyle name="ปกติ 7 9" xfId="6018"/>
    <cellStyle name="ปกติ 8" xfId="44"/>
    <cellStyle name="ปกติ 9" xfId="46"/>
    <cellStyle name="ป้อนค่า 2" xfId="5246"/>
    <cellStyle name="ปานกลาง 2" xfId="5247"/>
    <cellStyle name="ผลรวม 2" xfId="5319"/>
    <cellStyle name="ลักษณะ 1" xfId="122"/>
    <cellStyle name="ลักษณะ 1 10" xfId="5357"/>
    <cellStyle name="ลักษณะ 1 11" xfId="5358"/>
    <cellStyle name="ลักษณะ 1 12" xfId="5359"/>
    <cellStyle name="ลักษณะ 1 13" xfId="5360"/>
    <cellStyle name="ลักษณะ 1 14" xfId="5361"/>
    <cellStyle name="ลักษณะ 1 15" xfId="5362"/>
    <cellStyle name="ลักษณะ 1 16" xfId="5363"/>
    <cellStyle name="ลักษณะ 1 17" xfId="5364"/>
    <cellStyle name="ลักษณะ 1 18" xfId="5365"/>
    <cellStyle name="ลักษณะ 1 19" xfId="5366"/>
    <cellStyle name="ลักษณะ 1 2" xfId="5356"/>
    <cellStyle name="ลักษณะ 1 2 10" xfId="5367"/>
    <cellStyle name="ลักษณะ 1 2 11" xfId="5368"/>
    <cellStyle name="ลักษณะ 1 2 12" xfId="5369"/>
    <cellStyle name="ลักษณะ 1 2 13" xfId="5370"/>
    <cellStyle name="ลักษณะ 1 2 14" xfId="5371"/>
    <cellStyle name="ลักษณะ 1 2 15" xfId="5372"/>
    <cellStyle name="ลักษณะ 1 2 16" xfId="5373"/>
    <cellStyle name="ลักษณะ 1 2 17" xfId="5374"/>
    <cellStyle name="ลักษณะ 1 2 18" xfId="5375"/>
    <cellStyle name="ลักษณะ 1 2 19" xfId="5376"/>
    <cellStyle name="ลักษณะ 1 2 2" xfId="5377"/>
    <cellStyle name="ลักษณะ 1 2 20" xfId="5378"/>
    <cellStyle name="ลักษณะ 1 2 21" xfId="5379"/>
    <cellStyle name="ลักษณะ 1 2 22" xfId="5380"/>
    <cellStyle name="ลักษณะ 1 2 23" xfId="5381"/>
    <cellStyle name="ลักษณะ 1 2 24" xfId="5382"/>
    <cellStyle name="ลักษณะ 1 2 25" xfId="5383"/>
    <cellStyle name="ลักษณะ 1 2 26" xfId="5384"/>
    <cellStyle name="ลักษณะ 1 2 27" xfId="5385"/>
    <cellStyle name="ลักษณะ 1 2 28" xfId="5386"/>
    <cellStyle name="ลักษณะ 1 2 29" xfId="5387"/>
    <cellStyle name="ลักษณะ 1 2 3" xfId="5388"/>
    <cellStyle name="ลักษณะ 1 2 30" xfId="5389"/>
    <cellStyle name="ลักษณะ 1 2 31" xfId="5390"/>
    <cellStyle name="ลักษณะ 1 2 32" xfId="5391"/>
    <cellStyle name="ลักษณะ 1 2 33" xfId="5392"/>
    <cellStyle name="ลักษณะ 1 2 34" xfId="5393"/>
    <cellStyle name="ลักษณะ 1 2 35" xfId="5394"/>
    <cellStyle name="ลักษณะ 1 2 4" xfId="5395"/>
    <cellStyle name="ลักษณะ 1 2 5" xfId="5396"/>
    <cellStyle name="ลักษณะ 1 2 6" xfId="5397"/>
    <cellStyle name="ลักษณะ 1 2 7" xfId="5398"/>
    <cellStyle name="ลักษณะ 1 2 8" xfId="5399"/>
    <cellStyle name="ลักษณะ 1 2 9" xfId="5400"/>
    <cellStyle name="ลักษณะ 1 20" xfId="5401"/>
    <cellStyle name="ลักษณะ 1 21" xfId="5402"/>
    <cellStyle name="ลักษณะ 1 22" xfId="5403"/>
    <cellStyle name="ลักษณะ 1 23" xfId="5404"/>
    <cellStyle name="ลักษณะ 1 24" xfId="5405"/>
    <cellStyle name="ลักษณะ 1 25" xfId="5406"/>
    <cellStyle name="ลักษณะ 1 26" xfId="5407"/>
    <cellStyle name="ลักษณะ 1 27" xfId="5408"/>
    <cellStyle name="ลักษณะ 1 28" xfId="5409"/>
    <cellStyle name="ลักษณะ 1 29" xfId="5410"/>
    <cellStyle name="ลักษณะ 1 3" xfId="5411"/>
    <cellStyle name="ลักษณะ 1 30" xfId="5412"/>
    <cellStyle name="ลักษณะ 1 31" xfId="5413"/>
    <cellStyle name="ลักษณะ 1 32" xfId="5414"/>
    <cellStyle name="ลักษณะ 1 33" xfId="5415"/>
    <cellStyle name="ลักษณะ 1 34" xfId="5416"/>
    <cellStyle name="ลักษณะ 1 35" xfId="5417"/>
    <cellStyle name="ลักษณะ 1 36" xfId="5418"/>
    <cellStyle name="ลักษณะ 1 37" xfId="5419"/>
    <cellStyle name="ลักษณะ 1 38" xfId="5420"/>
    <cellStyle name="ลักษณะ 1 39" xfId="5421"/>
    <cellStyle name="ลักษณะ 1 4" xfId="5422"/>
    <cellStyle name="ลักษณะ 1 40" xfId="5423"/>
    <cellStyle name="ลักษณะ 1 41" xfId="5424"/>
    <cellStyle name="ลักษณะ 1 42" xfId="5425"/>
    <cellStyle name="ลักษณะ 1 43" xfId="5426"/>
    <cellStyle name="ลักษณะ 1 44" xfId="5427"/>
    <cellStyle name="ลักษณะ 1 45" xfId="5428"/>
    <cellStyle name="ลักษณะ 1 46" xfId="6010"/>
    <cellStyle name="ลักษณะ 1 47" xfId="2403"/>
    <cellStyle name="ลักษณะ 1 48" xfId="6020"/>
    <cellStyle name="ลักษณะ 1 49" xfId="6028"/>
    <cellStyle name="ลักษณะ 1 5" xfId="5429"/>
    <cellStyle name="ลักษณะ 1 50" xfId="6038"/>
    <cellStyle name="ลักษณะ 1 51" xfId="6046"/>
    <cellStyle name="ลักษณะ 1 52" xfId="6056"/>
    <cellStyle name="ลักษณะ 1 53" xfId="6062"/>
    <cellStyle name="ลักษณะ 1 54" xfId="6066"/>
    <cellStyle name="ลักษณะ 1 55" xfId="6074"/>
    <cellStyle name="ลักษณะ 1 56" xfId="6077"/>
    <cellStyle name="ลักษณะ 1 57" xfId="6080"/>
    <cellStyle name="ลักษณะ 1 6" xfId="5430"/>
    <cellStyle name="ลักษณะ 1 7" xfId="5431"/>
    <cellStyle name="ลักษณะ 1 8" xfId="5432"/>
    <cellStyle name="ลักษณะ 1 9" xfId="5433"/>
    <cellStyle name="ส่วนที่ถูกเน้น1 2" xfId="5434"/>
    <cellStyle name="ส่วนที่ถูกเน้น2 2" xfId="5435"/>
    <cellStyle name="ส่วนที่ถูกเน้น3 2" xfId="5436"/>
    <cellStyle name="ส่วนที่ถูกเน้น4 2" xfId="5437"/>
    <cellStyle name="ส่วนที่ถูกเน้น5 2" xfId="5438"/>
    <cellStyle name="ส่วนที่ถูกเน้น6 2" xfId="5439"/>
    <cellStyle name="หมายเหตุ 2" xfId="5441"/>
    <cellStyle name="หัวเรื่อง 1 2" xfId="5442"/>
    <cellStyle name="หัวเรื่อง 2 2" xfId="5443"/>
    <cellStyle name="หัวเรื่อง 3 2" xfId="5444"/>
    <cellStyle name="หัวเรื่อง 4 2" xfId="5445"/>
  </cellStyles>
  <dxfs count="0"/>
  <tableStyles count="0" defaultTableStyle="TableStyleMedium2" defaultPivotStyle="PivotStyleLight16"/>
  <colors>
    <mruColors>
      <color rgb="FFDF11B3"/>
      <color rgb="FFBECE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184822</xdr:colOff>
      <xdr:row>0</xdr:row>
      <xdr:rowOff>190500</xdr:rowOff>
    </xdr:from>
    <xdr:to>
      <xdr:col>5</xdr:col>
      <xdr:colOff>19050</xdr:colOff>
      <xdr:row>6</xdr:row>
      <xdr:rowOff>104775</xdr:rowOff>
    </xdr:to>
    <xdr:pic>
      <xdr:nvPicPr>
        <xdr:cNvPr id="2" name="รูปภาพ 3">
          <a:extLst>
            <a:ext uri="{FF2B5EF4-FFF2-40B4-BE49-F238E27FC236}">
              <a16:creationId xmlns:a16="http://schemas.microsoft.com/office/drawing/2014/main" id="{B4F1C192-0F28-45BC-A138-027644009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08947" y="190500"/>
          <a:ext cx="1015328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257736</xdr:colOff>
      <xdr:row>0</xdr:row>
      <xdr:rowOff>127185</xdr:rowOff>
    </xdr:from>
    <xdr:to>
      <xdr:col>3</xdr:col>
      <xdr:colOff>179295</xdr:colOff>
      <xdr:row>4</xdr:row>
      <xdr:rowOff>208186</xdr:rowOff>
    </xdr:to>
    <xdr:pic>
      <xdr:nvPicPr>
        <xdr:cNvPr id="3" name="รูปภาพ 3">
          <a:extLst>
            <a:ext uri="{FF2B5EF4-FFF2-40B4-BE49-F238E27FC236}">
              <a16:creationId xmlns:a16="http://schemas.microsoft.com/office/drawing/2014/main" id="{9B5F1295-9821-4A9B-B746-210314B0A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14383" y="127185"/>
          <a:ext cx="829236" cy="1134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0</xdr:row>
      <xdr:rowOff>190500</xdr:rowOff>
    </xdr:from>
    <xdr:to>
      <xdr:col>3</xdr:col>
      <xdr:colOff>485909</xdr:colOff>
      <xdr:row>4</xdr:row>
      <xdr:rowOff>392207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E64A9FAF-733B-45BC-8916-27E7CC3A4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82471" y="190500"/>
          <a:ext cx="855703" cy="1143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33616</xdr:colOff>
      <xdr:row>1</xdr:row>
      <xdr:rowOff>190500</xdr:rowOff>
    </xdr:from>
    <xdr:to>
      <xdr:col>9</xdr:col>
      <xdr:colOff>571499</xdr:colOff>
      <xdr:row>5</xdr:row>
      <xdr:rowOff>27296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6E3B5219-BB71-4C1B-8D95-EFCD20D5B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9015" l="1258" r="95597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9188822" y="425824"/>
          <a:ext cx="537883" cy="778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1</xdr:row>
      <xdr:rowOff>200025</xdr:rowOff>
    </xdr:from>
    <xdr:to>
      <xdr:col>10</xdr:col>
      <xdr:colOff>756</xdr:colOff>
      <xdr:row>5</xdr:row>
      <xdr:rowOff>36821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6E3B5219-BB71-4C1B-8D95-EFCD20D5B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9015" l="1258" r="95597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9525000" y="438150"/>
          <a:ext cx="537883" cy="789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33618</xdr:colOff>
      <xdr:row>1</xdr:row>
      <xdr:rowOff>224117</xdr:rowOff>
    </xdr:from>
    <xdr:to>
      <xdr:col>9</xdr:col>
      <xdr:colOff>571501</xdr:colOff>
      <xdr:row>5</xdr:row>
      <xdr:rowOff>72119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6E3B5219-BB71-4C1B-8D95-EFCD20D5B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9015" l="1258" r="95597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9244853" y="459441"/>
          <a:ext cx="537883" cy="789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1</xdr:row>
      <xdr:rowOff>142875</xdr:rowOff>
    </xdr:from>
    <xdr:to>
      <xdr:col>9</xdr:col>
      <xdr:colOff>556933</xdr:colOff>
      <xdr:row>4</xdr:row>
      <xdr:rowOff>217796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6E3B5219-BB71-4C1B-8D95-EFCD20D5B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9015" l="1258" r="95597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9505950" y="381000"/>
          <a:ext cx="537883" cy="789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100852</xdr:colOff>
      <xdr:row>0</xdr:row>
      <xdr:rowOff>56029</xdr:rowOff>
    </xdr:from>
    <xdr:to>
      <xdr:col>2</xdr:col>
      <xdr:colOff>747494</xdr:colOff>
      <xdr:row>2</xdr:row>
      <xdr:rowOff>470647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74EA670A-804A-4ABE-8165-6DCBAE4CE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499" y="56029"/>
          <a:ext cx="646642" cy="885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857552</xdr:colOff>
      <xdr:row>1</xdr:row>
      <xdr:rowOff>168089</xdr:rowOff>
    </xdr:from>
    <xdr:to>
      <xdr:col>9</xdr:col>
      <xdr:colOff>582708</xdr:colOff>
      <xdr:row>5</xdr:row>
      <xdr:rowOff>89647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6E3B5219-BB71-4C1B-8D95-EFCD20D5B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9015" l="1258" r="95597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9374023" y="403413"/>
          <a:ext cx="588009" cy="862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8"/>
  <sheetViews>
    <sheetView view="pageLayout" zoomScaleNormal="100" workbookViewId="0">
      <selection activeCell="I32" sqref="I32"/>
    </sheetView>
  </sheetViews>
  <sheetFormatPr defaultColWidth="9" defaultRowHeight="18.75"/>
  <cols>
    <col min="1" max="1" width="6.5703125" style="4" customWidth="1"/>
    <col min="2" max="2" width="6.85546875" style="4" customWidth="1"/>
    <col min="3" max="3" width="9" style="4"/>
    <col min="4" max="4" width="12.7109375" style="4" customWidth="1"/>
    <col min="5" max="5" width="16.42578125" style="4" customWidth="1"/>
    <col min="6" max="7" width="9" style="4"/>
    <col min="8" max="8" width="11.42578125" style="4" customWidth="1"/>
    <col min="9" max="9" width="8.7109375" style="4" customWidth="1"/>
    <col min="10" max="16384" width="9" style="4"/>
  </cols>
  <sheetData>
    <row r="1" spans="1:9">
      <c r="A1" s="1"/>
      <c r="B1" s="2"/>
      <c r="C1" s="2"/>
      <c r="D1" s="2"/>
      <c r="E1" s="2"/>
      <c r="F1" s="2"/>
      <c r="G1" s="2"/>
      <c r="H1" s="2"/>
      <c r="I1" s="3"/>
    </row>
    <row r="2" spans="1:9">
      <c r="A2" s="5"/>
      <c r="B2" s="169"/>
      <c r="C2" s="169"/>
      <c r="D2" s="169"/>
      <c r="E2" s="169"/>
      <c r="F2" s="169"/>
      <c r="G2" s="169"/>
      <c r="H2" s="169"/>
      <c r="I2" s="6"/>
    </row>
    <row r="3" spans="1:9">
      <c r="A3" s="5"/>
      <c r="B3" s="169"/>
      <c r="C3" s="169"/>
      <c r="D3" s="169"/>
      <c r="E3" s="169"/>
      <c r="F3" s="169"/>
      <c r="G3" s="169"/>
      <c r="H3" s="169"/>
      <c r="I3" s="6"/>
    </row>
    <row r="4" spans="1:9">
      <c r="A4" s="5"/>
      <c r="B4" s="169"/>
      <c r="C4" s="169"/>
      <c r="D4" s="169"/>
      <c r="E4" s="169"/>
      <c r="F4" s="169"/>
      <c r="G4" s="169"/>
      <c r="H4" s="169"/>
      <c r="I4" s="6"/>
    </row>
    <row r="5" spans="1:9">
      <c r="A5" s="5"/>
      <c r="B5" s="169"/>
      <c r="C5" s="169"/>
      <c r="D5" s="169"/>
      <c r="E5" s="169"/>
      <c r="F5" s="169"/>
      <c r="G5" s="169"/>
      <c r="H5" s="169"/>
      <c r="I5" s="6"/>
    </row>
    <row r="6" spans="1:9">
      <c r="A6" s="5"/>
      <c r="B6" s="169"/>
      <c r="C6" s="169"/>
      <c r="D6" s="169"/>
      <c r="E6" s="169"/>
      <c r="F6" s="169"/>
      <c r="G6" s="169"/>
      <c r="H6" s="169"/>
      <c r="I6" s="6"/>
    </row>
    <row r="7" spans="1:9">
      <c r="A7" s="5"/>
      <c r="B7" s="169"/>
      <c r="C7" s="169"/>
      <c r="D7" s="169"/>
      <c r="E7" s="169"/>
      <c r="F7" s="169"/>
      <c r="G7" s="169"/>
      <c r="H7" s="169"/>
      <c r="I7" s="6"/>
    </row>
    <row r="8" spans="1:9" ht="27" customHeight="1">
      <c r="A8" s="233" t="s">
        <v>53</v>
      </c>
      <c r="B8" s="234"/>
      <c r="C8" s="234"/>
      <c r="D8" s="234"/>
      <c r="E8" s="234"/>
      <c r="F8" s="234"/>
      <c r="G8" s="234"/>
      <c r="H8" s="234"/>
      <c r="I8" s="235"/>
    </row>
    <row r="9" spans="1:9" ht="21">
      <c r="A9" s="227" t="s">
        <v>182</v>
      </c>
      <c r="B9" s="228"/>
      <c r="C9" s="228"/>
      <c r="D9" s="228"/>
      <c r="E9" s="228"/>
      <c r="F9" s="228"/>
      <c r="G9" s="228"/>
      <c r="H9" s="228"/>
      <c r="I9" s="229"/>
    </row>
    <row r="10" spans="1:9">
      <c r="A10" s="5"/>
      <c r="B10" s="169"/>
      <c r="C10" s="169"/>
      <c r="D10" s="169"/>
      <c r="E10" s="180"/>
      <c r="F10" s="169"/>
      <c r="G10" s="169"/>
      <c r="H10" s="169"/>
      <c r="I10" s="6"/>
    </row>
    <row r="11" spans="1:9" ht="21">
      <c r="A11" s="233" t="s">
        <v>54</v>
      </c>
      <c r="B11" s="234"/>
      <c r="C11" s="234"/>
      <c r="D11" s="234"/>
      <c r="E11" s="234"/>
      <c r="F11" s="234"/>
      <c r="G11" s="234"/>
      <c r="H11" s="234"/>
      <c r="I11" s="235"/>
    </row>
    <row r="12" spans="1:9" ht="21">
      <c r="A12" s="227" t="s">
        <v>80</v>
      </c>
      <c r="B12" s="228"/>
      <c r="C12" s="228"/>
      <c r="D12" s="228"/>
      <c r="E12" s="228"/>
      <c r="F12" s="228"/>
      <c r="G12" s="228"/>
      <c r="H12" s="228"/>
      <c r="I12" s="229"/>
    </row>
    <row r="13" spans="1:9" ht="21">
      <c r="A13" s="227" t="s">
        <v>144</v>
      </c>
      <c r="B13" s="228"/>
      <c r="C13" s="228"/>
      <c r="D13" s="228"/>
      <c r="E13" s="228"/>
      <c r="F13" s="228"/>
      <c r="G13" s="228"/>
      <c r="H13" s="228"/>
      <c r="I13" s="229"/>
    </row>
    <row r="14" spans="1:9" ht="18" customHeight="1">
      <c r="A14" s="172"/>
      <c r="B14" s="181"/>
      <c r="C14" s="181"/>
      <c r="D14" s="181"/>
      <c r="E14" s="182"/>
      <c r="F14" s="181"/>
      <c r="G14" s="181"/>
      <c r="H14" s="181"/>
      <c r="I14" s="173"/>
    </row>
    <row r="15" spans="1:9" ht="21">
      <c r="A15" s="172"/>
      <c r="B15" s="181"/>
      <c r="C15" s="181"/>
      <c r="D15" s="181"/>
      <c r="E15" s="182" t="s">
        <v>193</v>
      </c>
      <c r="F15" s="181"/>
      <c r="G15" s="181"/>
      <c r="H15" s="181"/>
      <c r="I15" s="173"/>
    </row>
    <row r="16" spans="1:9" ht="21">
      <c r="A16" s="227"/>
      <c r="B16" s="228"/>
      <c r="C16" s="228"/>
      <c r="D16" s="228"/>
      <c r="E16" s="228"/>
      <c r="F16" s="228"/>
      <c r="G16" s="228"/>
      <c r="H16" s="228"/>
      <c r="I16" s="229"/>
    </row>
    <row r="17" spans="1:9" ht="14.25" customHeight="1">
      <c r="A17" s="170"/>
      <c r="B17" s="183"/>
      <c r="C17" s="183"/>
      <c r="D17" s="183"/>
      <c r="E17" s="183"/>
      <c r="F17" s="183"/>
      <c r="G17" s="183"/>
      <c r="H17" s="183"/>
      <c r="I17" s="171"/>
    </row>
    <row r="18" spans="1:9" ht="21">
      <c r="A18" s="174"/>
      <c r="B18" s="184"/>
      <c r="C18" s="181"/>
      <c r="D18" s="184"/>
      <c r="E18" s="182" t="s">
        <v>55</v>
      </c>
      <c r="F18" s="184"/>
      <c r="G18" s="184"/>
      <c r="H18" s="181"/>
      <c r="I18" s="173"/>
    </row>
    <row r="19" spans="1:9" ht="21">
      <c r="A19" s="174"/>
      <c r="B19" s="184"/>
      <c r="C19" s="181"/>
      <c r="D19" s="184"/>
      <c r="E19" s="185"/>
      <c r="F19" s="184"/>
      <c r="G19" s="184"/>
      <c r="H19" s="181"/>
      <c r="I19" s="173"/>
    </row>
    <row r="20" spans="1:9" ht="13.5" customHeight="1">
      <c r="A20" s="172"/>
      <c r="B20" s="181"/>
      <c r="C20" s="181"/>
      <c r="D20" s="181"/>
      <c r="E20" s="181"/>
      <c r="F20" s="181"/>
      <c r="G20" s="181"/>
      <c r="H20" s="181"/>
      <c r="I20" s="173"/>
    </row>
    <row r="21" spans="1:9" ht="21">
      <c r="A21" s="172"/>
      <c r="B21" s="181"/>
      <c r="C21" s="183"/>
      <c r="D21" s="181"/>
      <c r="E21" s="183"/>
      <c r="F21" s="181"/>
      <c r="G21" s="181"/>
      <c r="H21" s="181"/>
      <c r="I21" s="173"/>
    </row>
    <row r="22" spans="1:9" ht="21">
      <c r="A22" s="172"/>
      <c r="B22" s="181"/>
      <c r="C22" s="183"/>
      <c r="D22" s="181"/>
      <c r="E22" s="183"/>
      <c r="F22" s="181"/>
      <c r="G22" s="181"/>
      <c r="H22" s="181"/>
      <c r="I22" s="173"/>
    </row>
    <row r="23" spans="1:9" ht="21">
      <c r="A23" s="172"/>
      <c r="B23" s="181"/>
      <c r="C23" s="181"/>
      <c r="D23" s="181"/>
      <c r="E23" s="183"/>
      <c r="F23" s="181"/>
      <c r="G23" s="181"/>
      <c r="H23" s="181"/>
      <c r="I23" s="173"/>
    </row>
    <row r="24" spans="1:9" ht="21">
      <c r="A24" s="172"/>
      <c r="B24" s="181"/>
      <c r="C24" s="181"/>
      <c r="D24" s="181"/>
      <c r="E24" s="181"/>
      <c r="F24" s="181"/>
      <c r="G24" s="181"/>
      <c r="H24" s="181"/>
      <c r="I24" s="173"/>
    </row>
    <row r="25" spans="1:9" ht="21">
      <c r="A25" s="227"/>
      <c r="B25" s="228"/>
      <c r="C25" s="228"/>
      <c r="D25" s="228"/>
      <c r="E25" s="228"/>
      <c r="F25" s="228"/>
      <c r="G25" s="228"/>
      <c r="H25" s="228"/>
      <c r="I25" s="229"/>
    </row>
    <row r="26" spans="1:9" ht="21">
      <c r="A26" s="227"/>
      <c r="B26" s="228"/>
      <c r="C26" s="228"/>
      <c r="D26" s="228"/>
      <c r="E26" s="228"/>
      <c r="F26" s="228"/>
      <c r="G26" s="228"/>
      <c r="H26" s="228"/>
      <c r="I26" s="229"/>
    </row>
    <row r="27" spans="1:9" ht="21">
      <c r="A27" s="230"/>
      <c r="B27" s="231"/>
      <c r="C27" s="231"/>
      <c r="D27" s="231"/>
      <c r="E27" s="231"/>
      <c r="F27" s="231"/>
      <c r="G27" s="231"/>
      <c r="H27" s="231"/>
      <c r="I27" s="232"/>
    </row>
    <row r="28" spans="1:9" ht="16.5" customHeight="1">
      <c r="A28" s="177"/>
      <c r="B28" s="179"/>
      <c r="C28" s="179"/>
      <c r="D28" s="179"/>
      <c r="E28" s="179"/>
      <c r="F28" s="179"/>
      <c r="G28" s="179"/>
      <c r="H28" s="179"/>
      <c r="I28" s="178"/>
    </row>
    <row r="29" spans="1:9" ht="21">
      <c r="A29" s="230"/>
      <c r="B29" s="231"/>
      <c r="C29" s="231"/>
      <c r="D29" s="231"/>
      <c r="E29" s="231"/>
      <c r="F29" s="231"/>
      <c r="G29" s="231"/>
      <c r="H29" s="231"/>
      <c r="I29" s="232"/>
    </row>
    <row r="30" spans="1:9" ht="21">
      <c r="A30" s="230"/>
      <c r="B30" s="231"/>
      <c r="C30" s="231"/>
      <c r="D30" s="231"/>
      <c r="E30" s="231"/>
      <c r="F30" s="231"/>
      <c r="G30" s="231"/>
      <c r="H30" s="231"/>
      <c r="I30" s="232"/>
    </row>
    <row r="31" spans="1:9" ht="21">
      <c r="A31" s="230"/>
      <c r="B31" s="231"/>
      <c r="C31" s="231"/>
      <c r="D31" s="231"/>
      <c r="E31" s="231"/>
      <c r="F31" s="231"/>
      <c r="G31" s="231"/>
      <c r="H31" s="231"/>
      <c r="I31" s="232"/>
    </row>
    <row r="32" spans="1:9" ht="15.75" customHeight="1">
      <c r="A32" s="177"/>
      <c r="B32" s="179"/>
      <c r="C32" s="179"/>
      <c r="D32" s="179"/>
      <c r="E32" s="179"/>
      <c r="F32" s="179"/>
      <c r="G32" s="179"/>
      <c r="H32" s="179"/>
      <c r="I32" s="178"/>
    </row>
    <row r="33" spans="1:9" ht="21">
      <c r="A33" s="227"/>
      <c r="B33" s="228"/>
      <c r="C33" s="228"/>
      <c r="D33" s="228"/>
      <c r="E33" s="228"/>
      <c r="F33" s="228"/>
      <c r="G33" s="228"/>
      <c r="H33" s="228"/>
      <c r="I33" s="229"/>
    </row>
    <row r="34" spans="1:9" ht="21">
      <c r="A34" s="227"/>
      <c r="B34" s="228"/>
      <c r="C34" s="228"/>
      <c r="D34" s="228"/>
      <c r="E34" s="228"/>
      <c r="F34" s="228"/>
      <c r="G34" s="228"/>
      <c r="H34" s="228"/>
      <c r="I34" s="229"/>
    </row>
    <row r="35" spans="1:9" ht="21">
      <c r="A35" s="230"/>
      <c r="B35" s="231"/>
      <c r="C35" s="231"/>
      <c r="D35" s="231"/>
      <c r="E35" s="231"/>
      <c r="F35" s="231"/>
      <c r="G35" s="231"/>
      <c r="H35" s="231"/>
      <c r="I35" s="232"/>
    </row>
    <row r="36" spans="1:9">
      <c r="A36" s="5"/>
      <c r="B36" s="169"/>
      <c r="C36" s="169"/>
      <c r="D36" s="169"/>
      <c r="E36" s="169"/>
      <c r="F36" s="169"/>
      <c r="G36" s="169"/>
      <c r="H36" s="169"/>
      <c r="I36" s="6"/>
    </row>
    <row r="37" spans="1:9">
      <c r="A37" s="5"/>
      <c r="B37" s="169"/>
      <c r="C37" s="169"/>
      <c r="D37" s="169"/>
      <c r="E37" s="169"/>
      <c r="F37" s="169"/>
      <c r="G37" s="169"/>
      <c r="H37" s="169"/>
      <c r="I37" s="6"/>
    </row>
    <row r="38" spans="1:9" ht="19.5" thickBot="1">
      <c r="A38" s="7"/>
      <c r="B38" s="8"/>
      <c r="C38" s="8"/>
      <c r="D38" s="8"/>
      <c r="E38" s="8"/>
      <c r="F38" s="8"/>
      <c r="G38" s="8"/>
      <c r="H38" s="8"/>
      <c r="I38" s="9"/>
    </row>
  </sheetData>
  <mergeCells count="15">
    <mergeCell ref="A25:I25"/>
    <mergeCell ref="A29:I29"/>
    <mergeCell ref="A30:I30"/>
    <mergeCell ref="A35:I35"/>
    <mergeCell ref="A8:I8"/>
    <mergeCell ref="A12:I12"/>
    <mergeCell ref="A11:I11"/>
    <mergeCell ref="A9:I9"/>
    <mergeCell ref="A16:I16"/>
    <mergeCell ref="A13:I13"/>
    <mergeCell ref="A26:I26"/>
    <mergeCell ref="A33:I33"/>
    <mergeCell ref="A34:I34"/>
    <mergeCell ref="A27:I27"/>
    <mergeCell ref="A31:I31"/>
  </mergeCells>
  <pageMargins left="0.69791666666666663" right="0.48958333333333331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43"/>
  <sheetViews>
    <sheetView tabSelected="1" view="pageLayout" zoomScale="85" zoomScaleNormal="100" zoomScaleSheetLayoutView="85" zoomScalePageLayoutView="85" workbookViewId="0">
      <selection activeCell="B4" sqref="B4"/>
    </sheetView>
  </sheetViews>
  <sheetFormatPr defaultColWidth="9" defaultRowHeight="18.75"/>
  <cols>
    <col min="1" max="1" width="7" style="10" customWidth="1"/>
    <col min="2" max="2" width="31.5703125" style="4" customWidth="1"/>
    <col min="3" max="3" width="12.5703125" style="4" customWidth="1"/>
    <col min="4" max="4" width="11" style="4" customWidth="1"/>
    <col min="5" max="5" width="12" style="4" customWidth="1"/>
    <col min="6" max="6" width="13.85546875" style="4" customWidth="1"/>
    <col min="7" max="7" width="9.5703125" style="4" customWidth="1"/>
    <col min="8" max="8" width="9.140625" style="4" customWidth="1"/>
    <col min="9" max="9" width="9" style="4"/>
    <col min="10" max="10" width="14.42578125" style="4" customWidth="1"/>
    <col min="11" max="11" width="12" style="4" bestFit="1" customWidth="1"/>
    <col min="12" max="16384" width="9" style="4"/>
  </cols>
  <sheetData>
    <row r="1" spans="1:7" ht="32.25" customHeight="1"/>
    <row r="4" spans="1:7" ht="13.5" customHeight="1"/>
    <row r="5" spans="1:7" ht="18.75" customHeight="1"/>
    <row r="6" spans="1:7" ht="19.5" thickBot="1">
      <c r="A6" s="236" t="s">
        <v>39</v>
      </c>
      <c r="B6" s="236"/>
      <c r="C6" s="236"/>
      <c r="D6" s="236"/>
      <c r="E6" s="236"/>
      <c r="F6" s="236"/>
      <c r="G6" s="236"/>
    </row>
    <row r="7" spans="1:7">
      <c r="A7" s="11" t="s">
        <v>183</v>
      </c>
      <c r="B7" s="12"/>
      <c r="C7" s="12"/>
      <c r="D7" s="12"/>
      <c r="E7" s="12"/>
      <c r="F7" s="12"/>
      <c r="G7" s="12"/>
    </row>
    <row r="8" spans="1:7">
      <c r="A8" s="11" t="s">
        <v>89</v>
      </c>
      <c r="B8" s="12"/>
      <c r="C8" s="12"/>
      <c r="D8" s="12"/>
      <c r="E8" s="12"/>
      <c r="F8" s="12"/>
      <c r="G8" s="12"/>
    </row>
    <row r="9" spans="1:7">
      <c r="A9" s="11" t="s">
        <v>40</v>
      </c>
      <c r="B9" s="12"/>
      <c r="C9" s="12"/>
      <c r="D9" s="12"/>
      <c r="E9" s="12"/>
      <c r="F9" s="12"/>
      <c r="G9" s="12"/>
    </row>
    <row r="10" spans="1:7">
      <c r="A10" s="13" t="s">
        <v>136</v>
      </c>
      <c r="B10" s="12"/>
      <c r="C10" s="12"/>
      <c r="D10" s="12"/>
      <c r="E10" s="12"/>
      <c r="F10" s="12"/>
      <c r="G10" s="12"/>
    </row>
    <row r="11" spans="1:7">
      <c r="A11" s="13" t="s">
        <v>190</v>
      </c>
      <c r="B11" s="277"/>
      <c r="C11" s="12"/>
      <c r="D11" s="12"/>
      <c r="E11" s="12"/>
      <c r="F11" s="12"/>
      <c r="G11" s="12"/>
    </row>
    <row r="12" spans="1:7">
      <c r="A12" s="11" t="s">
        <v>84</v>
      </c>
      <c r="B12" s="12"/>
      <c r="C12" s="12"/>
      <c r="D12" s="14">
        <v>1</v>
      </c>
      <c r="E12" s="188" t="s">
        <v>3</v>
      </c>
      <c r="F12" s="12"/>
      <c r="G12" s="12"/>
    </row>
    <row r="13" spans="1:7">
      <c r="A13" s="11" t="s">
        <v>72</v>
      </c>
      <c r="B13" s="12"/>
      <c r="C13" s="12"/>
      <c r="D13" s="14">
        <v>1</v>
      </c>
      <c r="E13" s="188" t="s">
        <v>3</v>
      </c>
      <c r="F13" s="12"/>
      <c r="G13" s="12"/>
    </row>
    <row r="14" spans="1:7">
      <c r="A14" s="11" t="s">
        <v>189</v>
      </c>
      <c r="B14" s="12"/>
      <c r="C14" s="12"/>
      <c r="D14" s="12"/>
      <c r="E14" s="12"/>
      <c r="F14" s="12"/>
      <c r="G14" s="12" t="s">
        <v>42</v>
      </c>
    </row>
    <row r="15" spans="1:7">
      <c r="A15" s="15"/>
    </row>
    <row r="16" spans="1:7">
      <c r="A16" s="237" t="s">
        <v>4</v>
      </c>
      <c r="B16" s="238" t="s">
        <v>0</v>
      </c>
      <c r="C16" s="239" t="s">
        <v>73</v>
      </c>
      <c r="D16" s="239" t="s">
        <v>74</v>
      </c>
      <c r="E16" s="239" t="s">
        <v>56</v>
      </c>
      <c r="F16" s="240" t="s">
        <v>75</v>
      </c>
      <c r="G16" s="239" t="s">
        <v>9</v>
      </c>
    </row>
    <row r="17" spans="1:16">
      <c r="A17" s="237"/>
      <c r="B17" s="238"/>
      <c r="C17" s="239"/>
      <c r="D17" s="239"/>
      <c r="E17" s="239"/>
      <c r="F17" s="240"/>
      <c r="G17" s="240"/>
      <c r="N17" s="16"/>
    </row>
    <row r="18" spans="1:16">
      <c r="A18" s="17"/>
      <c r="B18" s="18" t="s">
        <v>14</v>
      </c>
      <c r="C18" s="19"/>
      <c r="D18" s="19"/>
      <c r="E18" s="19"/>
      <c r="F18" s="19"/>
      <c r="G18" s="19"/>
      <c r="N18" s="16"/>
    </row>
    <row r="19" spans="1:16">
      <c r="A19" s="20">
        <v>1</v>
      </c>
      <c r="B19" s="21" t="s">
        <v>182</v>
      </c>
      <c r="C19" s="19">
        <f>+ปร.5.1!E23</f>
        <v>0</v>
      </c>
      <c r="D19" s="19">
        <f>ปร.5.2!E23</f>
        <v>0</v>
      </c>
      <c r="E19" s="19">
        <v>0</v>
      </c>
      <c r="F19" s="19">
        <f>C19+D19</f>
        <v>0</v>
      </c>
      <c r="G19" s="19"/>
      <c r="I19" s="68"/>
      <c r="J19" s="22"/>
      <c r="K19" s="22"/>
      <c r="N19" s="16"/>
    </row>
    <row r="20" spans="1:16">
      <c r="A20" s="20"/>
      <c r="B20" s="21"/>
      <c r="C20" s="19"/>
      <c r="D20" s="19"/>
      <c r="E20" s="19"/>
      <c r="F20" s="19"/>
      <c r="G20" s="19"/>
      <c r="I20" s="68"/>
      <c r="J20" s="22"/>
      <c r="K20" s="22"/>
      <c r="N20" s="16"/>
    </row>
    <row r="21" spans="1:16">
      <c r="A21" s="20"/>
      <c r="B21" s="21"/>
      <c r="C21" s="19"/>
      <c r="D21" s="19"/>
      <c r="E21" s="19"/>
      <c r="F21" s="19"/>
      <c r="G21" s="19"/>
      <c r="I21" s="68"/>
      <c r="J21" s="22"/>
      <c r="K21" s="22"/>
      <c r="N21" s="16"/>
    </row>
    <row r="22" spans="1:16">
      <c r="A22" s="20"/>
      <c r="B22" s="21"/>
      <c r="C22" s="19"/>
      <c r="D22" s="19"/>
      <c r="E22" s="19"/>
      <c r="F22" s="19"/>
      <c r="G22" s="19"/>
      <c r="I22" s="68"/>
      <c r="J22" s="22"/>
      <c r="K22" s="22"/>
      <c r="N22" s="16"/>
    </row>
    <row r="23" spans="1:16">
      <c r="A23" s="20"/>
      <c r="B23" s="21"/>
      <c r="C23" s="19"/>
      <c r="D23" s="19"/>
      <c r="E23" s="19"/>
      <c r="F23" s="19"/>
      <c r="G23" s="19"/>
      <c r="I23" s="68"/>
      <c r="J23" s="22"/>
      <c r="K23" s="22"/>
      <c r="N23" s="16"/>
    </row>
    <row r="24" spans="1:16">
      <c r="A24" s="20"/>
      <c r="B24" s="21"/>
      <c r="C24" s="19"/>
      <c r="D24" s="19"/>
      <c r="E24" s="19"/>
      <c r="F24" s="19"/>
      <c r="G24" s="19"/>
      <c r="I24" s="68"/>
      <c r="J24" s="22"/>
      <c r="K24" s="22"/>
      <c r="N24" s="16"/>
    </row>
    <row r="25" spans="1:16">
      <c r="A25" s="20"/>
      <c r="B25" s="21"/>
      <c r="C25" s="19"/>
      <c r="D25" s="23"/>
      <c r="E25" s="23"/>
      <c r="F25" s="19"/>
      <c r="G25" s="19"/>
      <c r="I25" s="68"/>
      <c r="J25" s="22"/>
      <c r="K25" s="24"/>
      <c r="N25" s="16"/>
    </row>
    <row r="26" spans="1:16">
      <c r="A26" s="17"/>
      <c r="B26" s="25"/>
      <c r="C26" s="19"/>
      <c r="D26" s="23"/>
      <c r="E26" s="23"/>
      <c r="F26" s="26"/>
      <c r="G26" s="19"/>
      <c r="J26" s="16"/>
      <c r="K26" s="16"/>
      <c r="N26" s="22"/>
      <c r="P26" s="22"/>
    </row>
    <row r="27" spans="1:16">
      <c r="A27" s="246" t="s">
        <v>76</v>
      </c>
      <c r="B27" s="241" t="s">
        <v>79</v>
      </c>
      <c r="C27" s="241"/>
      <c r="D27" s="241"/>
      <c r="E27" s="241"/>
      <c r="F27" s="218">
        <f>SUM(F19:F26)</f>
        <v>0</v>
      </c>
      <c r="G27" s="117"/>
      <c r="J27" s="22"/>
    </row>
    <row r="28" spans="1:16">
      <c r="A28" s="246"/>
      <c r="B28" s="241" t="s">
        <v>78</v>
      </c>
      <c r="C28" s="241"/>
      <c r="D28" s="241"/>
      <c r="E28" s="241"/>
      <c r="F28" s="219">
        <f>F27</f>
        <v>0</v>
      </c>
      <c r="G28" s="220"/>
      <c r="J28" s="22"/>
    </row>
    <row r="29" spans="1:16">
      <c r="A29" s="246"/>
      <c r="B29" s="221" t="s">
        <v>77</v>
      </c>
      <c r="C29" s="241" t="str">
        <f>BAHTTEXT(F28)</f>
        <v>ศูนย์บาทถ้วน</v>
      </c>
      <c r="D29" s="241"/>
      <c r="E29" s="241"/>
      <c r="F29" s="241"/>
      <c r="G29" s="241"/>
      <c r="J29" s="168"/>
    </row>
    <row r="30" spans="1:16">
      <c r="C30" s="16"/>
      <c r="D30" s="27"/>
      <c r="E30" s="27"/>
    </row>
    <row r="32" spans="1:16">
      <c r="A32" s="242"/>
      <c r="B32" s="242"/>
      <c r="C32" s="242"/>
      <c r="D32" s="242"/>
      <c r="E32" s="242"/>
      <c r="F32" s="242"/>
      <c r="G32" s="242"/>
    </row>
    <row r="33" spans="1:16">
      <c r="A33" s="242"/>
      <c r="B33" s="242"/>
      <c r="C33" s="242"/>
      <c r="D33" s="242"/>
      <c r="E33" s="242"/>
      <c r="F33" s="242"/>
      <c r="G33" s="242"/>
    </row>
    <row r="34" spans="1:16">
      <c r="A34" s="242"/>
      <c r="B34" s="242"/>
      <c r="C34" s="242"/>
      <c r="D34" s="242"/>
      <c r="E34" s="242"/>
      <c r="F34" s="242"/>
      <c r="G34" s="242"/>
    </row>
    <row r="35" spans="1:16">
      <c r="A35" s="4"/>
      <c r="G35" s="28"/>
    </row>
    <row r="36" spans="1:16">
      <c r="A36" s="243"/>
      <c r="B36" s="243"/>
      <c r="C36" s="243"/>
      <c r="D36" s="243"/>
      <c r="E36" s="243"/>
      <c r="F36" s="243"/>
      <c r="G36" s="243"/>
      <c r="N36" s="28"/>
      <c r="O36" s="28"/>
      <c r="P36" s="28"/>
    </row>
    <row r="37" spans="1:16" s="175" customFormat="1">
      <c r="A37" s="244"/>
      <c r="B37" s="245"/>
      <c r="C37" s="245"/>
      <c r="D37" s="245"/>
      <c r="E37" s="245"/>
      <c r="F37" s="245"/>
      <c r="G37" s="245"/>
    </row>
    <row r="38" spans="1:16">
      <c r="A38" s="29"/>
      <c r="C38" s="28"/>
      <c r="F38" s="28"/>
    </row>
    <row r="39" spans="1:16">
      <c r="A39" s="28"/>
      <c r="B39" s="28"/>
      <c r="C39" s="28"/>
      <c r="D39" s="28"/>
      <c r="E39" s="28"/>
    </row>
    <row r="40" spans="1:16">
      <c r="A40" s="4"/>
    </row>
    <row r="41" spans="1:16">
      <c r="C41" s="28"/>
    </row>
    <row r="42" spans="1:16">
      <c r="B42" s="28"/>
      <c r="C42" s="28"/>
    </row>
    <row r="43" spans="1:16">
      <c r="C43" s="28"/>
    </row>
  </sheetData>
  <mergeCells count="17">
    <mergeCell ref="B28:E28"/>
    <mergeCell ref="A32:G32"/>
    <mergeCell ref="A36:G36"/>
    <mergeCell ref="A37:G37"/>
    <mergeCell ref="A34:G34"/>
    <mergeCell ref="A33:G33"/>
    <mergeCell ref="C29:G29"/>
    <mergeCell ref="A27:A29"/>
    <mergeCell ref="B27:E27"/>
    <mergeCell ref="A6:G6"/>
    <mergeCell ref="A16:A17"/>
    <mergeCell ref="B16:B17"/>
    <mergeCell ref="C16:C17"/>
    <mergeCell ref="D16:D17"/>
    <mergeCell ref="E16:E17"/>
    <mergeCell ref="F16:F17"/>
    <mergeCell ref="G16:G17"/>
  </mergeCells>
  <printOptions horizontalCentered="1"/>
  <pageMargins left="0" right="0.23622047244094491" top="0.74803149606299213" bottom="0.74803149606299213" header="0.31496062992125984" footer="0.31496062992125984"/>
  <pageSetup paperSize="9" scale="95" orientation="portrait" horizontalDpi="4294967293" r:id="rId1"/>
  <headerFooter>
    <oddHeader xml:space="preserve">&amp;R&amp;"TH Sarabun New,ธรรมดา"&amp;13แบบ ปร.6 งานก่อสร้างและครุภัณฑ์ แผ่นที่ &amp;N จากจำนวน &amp;N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5:K52"/>
  <sheetViews>
    <sheetView view="pageLayout" zoomScale="85" zoomScaleNormal="115" zoomScaleSheetLayoutView="100" zoomScalePageLayoutView="85" workbookViewId="0">
      <selection activeCell="A11" sqref="A11"/>
    </sheetView>
  </sheetViews>
  <sheetFormatPr defaultColWidth="9" defaultRowHeight="18.75"/>
  <cols>
    <col min="1" max="1" width="7.140625" style="10" customWidth="1"/>
    <col min="2" max="2" width="29.28515625" style="4" customWidth="1"/>
    <col min="3" max="3" width="13.140625" style="4" customWidth="1"/>
    <col min="4" max="4" width="13" style="4" customWidth="1"/>
    <col min="5" max="5" width="14.140625" style="4" customWidth="1"/>
    <col min="6" max="6" width="22.5703125" style="4" customWidth="1"/>
    <col min="7" max="7" width="9.140625" style="4" customWidth="1"/>
    <col min="8" max="8" width="12.42578125" style="4" bestFit="1" customWidth="1"/>
    <col min="9" max="9" width="32.140625" style="4" bestFit="1" customWidth="1"/>
    <col min="10" max="10" width="14" style="4" customWidth="1"/>
    <col min="11" max="16384" width="9" style="4"/>
  </cols>
  <sheetData>
    <row r="5" spans="1:10" ht="34.5" customHeight="1"/>
    <row r="6" spans="1:10" ht="19.5" thickBot="1">
      <c r="A6" s="236" t="s">
        <v>39</v>
      </c>
      <c r="B6" s="236"/>
      <c r="C6" s="236"/>
      <c r="D6" s="236"/>
      <c r="E6" s="236"/>
      <c r="F6" s="236"/>
    </row>
    <row r="7" spans="1:10">
      <c r="A7" s="11" t="s">
        <v>173</v>
      </c>
      <c r="B7" s="12"/>
      <c r="C7" s="12"/>
      <c r="D7" s="12"/>
      <c r="E7" s="12"/>
      <c r="F7" s="12"/>
    </row>
    <row r="8" spans="1:10">
      <c r="A8" s="11" t="s">
        <v>41</v>
      </c>
      <c r="B8" s="12"/>
      <c r="C8" s="12"/>
      <c r="D8" s="12"/>
      <c r="E8" s="12"/>
      <c r="F8" s="12"/>
    </row>
    <row r="9" spans="1:10">
      <c r="A9" s="11" t="s">
        <v>40</v>
      </c>
      <c r="B9" s="12"/>
      <c r="C9" s="12"/>
      <c r="D9" s="12"/>
      <c r="E9" s="12"/>
      <c r="F9" s="12"/>
    </row>
    <row r="10" spans="1:10">
      <c r="A10" s="13" t="s">
        <v>136</v>
      </c>
      <c r="B10" s="12"/>
      <c r="C10" s="12"/>
      <c r="D10" s="12"/>
      <c r="E10" s="12"/>
      <c r="F10" s="12"/>
    </row>
    <row r="11" spans="1:10">
      <c r="A11" s="13" t="s">
        <v>190</v>
      </c>
      <c r="B11" s="30"/>
      <c r="C11" s="30"/>
      <c r="D11" s="30"/>
      <c r="E11" s="30"/>
      <c r="F11" s="30"/>
    </row>
    <row r="12" spans="1:10">
      <c r="A12" s="11" t="s">
        <v>186</v>
      </c>
      <c r="B12" s="12"/>
      <c r="C12" s="12"/>
      <c r="D12" s="12"/>
      <c r="E12" s="12"/>
      <c r="F12" s="12"/>
    </row>
    <row r="13" spans="1:10">
      <c r="A13" s="61" t="s">
        <v>189</v>
      </c>
      <c r="B13" s="12"/>
      <c r="C13" s="12"/>
      <c r="D13" s="12"/>
      <c r="E13" s="12"/>
      <c r="F13" s="31" t="s">
        <v>42</v>
      </c>
      <c r="J13" s="16"/>
    </row>
    <row r="14" spans="1:10" ht="28.5" customHeight="1">
      <c r="A14" s="32"/>
      <c r="B14" s="30"/>
      <c r="C14" s="30"/>
      <c r="D14" s="30"/>
      <c r="E14" s="30"/>
      <c r="F14" s="33"/>
      <c r="J14" s="16"/>
    </row>
    <row r="15" spans="1:10">
      <c r="A15" s="250" t="s">
        <v>4</v>
      </c>
      <c r="B15" s="252" t="s">
        <v>0</v>
      </c>
      <c r="C15" s="254" t="s">
        <v>43</v>
      </c>
      <c r="D15" s="254" t="s">
        <v>44</v>
      </c>
      <c r="E15" s="256" t="s">
        <v>82</v>
      </c>
      <c r="F15" s="255" t="s">
        <v>9</v>
      </c>
      <c r="J15" s="16"/>
    </row>
    <row r="16" spans="1:10">
      <c r="A16" s="251"/>
      <c r="B16" s="253"/>
      <c r="C16" s="255"/>
      <c r="D16" s="255"/>
      <c r="E16" s="257"/>
      <c r="F16" s="257"/>
      <c r="J16" s="16"/>
    </row>
    <row r="17" spans="1:11">
      <c r="A17" s="34"/>
      <c r="B17" s="35" t="s">
        <v>14</v>
      </c>
      <c r="C17" s="36"/>
      <c r="D17" s="36"/>
      <c r="E17" s="36"/>
      <c r="F17" s="37" t="s">
        <v>45</v>
      </c>
      <c r="H17" s="22"/>
      <c r="J17" s="16"/>
    </row>
    <row r="18" spans="1:11">
      <c r="A18" s="38">
        <v>1</v>
      </c>
      <c r="B18" s="39" t="s">
        <v>15</v>
      </c>
      <c r="C18" s="40"/>
      <c r="D18" s="41"/>
      <c r="E18" s="40"/>
      <c r="F18" s="42" t="s">
        <v>148</v>
      </c>
      <c r="H18" s="22"/>
      <c r="J18" s="43"/>
    </row>
    <row r="19" spans="1:11">
      <c r="A19" s="38">
        <v>2</v>
      </c>
      <c r="B19" s="39" t="s">
        <v>17</v>
      </c>
      <c r="C19" s="40"/>
      <c r="D19" s="41"/>
      <c r="E19" s="40"/>
      <c r="F19" s="42" t="s">
        <v>46</v>
      </c>
      <c r="H19" s="22"/>
      <c r="J19" s="43"/>
    </row>
    <row r="20" spans="1:11">
      <c r="A20" s="38">
        <v>3</v>
      </c>
      <c r="B20" s="39" t="s">
        <v>16</v>
      </c>
      <c r="C20" s="40"/>
      <c r="D20" s="41"/>
      <c r="E20" s="40"/>
      <c r="F20" s="42" t="s">
        <v>47</v>
      </c>
      <c r="H20" s="22"/>
      <c r="J20" s="43"/>
    </row>
    <row r="21" spans="1:11">
      <c r="A21" s="44"/>
      <c r="B21" s="39"/>
      <c r="C21" s="45"/>
      <c r="D21" s="46"/>
      <c r="E21" s="45"/>
      <c r="F21" s="42" t="s">
        <v>149</v>
      </c>
      <c r="J21" s="16"/>
    </row>
    <row r="22" spans="1:11">
      <c r="A22" s="47"/>
      <c r="B22" s="48"/>
      <c r="C22" s="49"/>
      <c r="D22" s="50"/>
      <c r="E22" s="49"/>
      <c r="F22" s="49"/>
      <c r="J22" s="16"/>
    </row>
    <row r="23" spans="1:11">
      <c r="A23" s="51"/>
      <c r="B23" s="52" t="s">
        <v>48</v>
      </c>
      <c r="C23" s="53"/>
      <c r="D23" s="54"/>
      <c r="E23" s="92"/>
      <c r="F23" s="53"/>
    </row>
    <row r="24" spans="1:11" ht="19.5" thickBot="1">
      <c r="A24" s="186"/>
      <c r="B24" s="247" t="s">
        <v>49</v>
      </c>
      <c r="C24" s="248"/>
      <c r="D24" s="249"/>
      <c r="E24" s="217"/>
      <c r="F24" s="187"/>
      <c r="H24" s="16">
        <v>4200000</v>
      </c>
    </row>
    <row r="25" spans="1:11" ht="19.5" thickTop="1">
      <c r="A25" s="93"/>
      <c r="B25" s="94"/>
      <c r="C25" s="94"/>
      <c r="D25" s="94"/>
      <c r="E25" s="95"/>
      <c r="F25" s="96"/>
      <c r="H25" s="16"/>
    </row>
    <row r="26" spans="1:11">
      <c r="A26" s="93"/>
      <c r="B26" s="94"/>
      <c r="C26" s="94"/>
      <c r="D26" s="94"/>
      <c r="E26" s="95"/>
      <c r="F26" s="96"/>
      <c r="H26" s="16"/>
    </row>
    <row r="27" spans="1:11" ht="21" customHeight="1">
      <c r="D27" s="98"/>
      <c r="H27" s="4">
        <v>787000</v>
      </c>
      <c r="I27" s="56"/>
      <c r="J27" s="16"/>
      <c r="K27" s="27"/>
    </row>
    <row r="28" spans="1:11">
      <c r="A28" s="97"/>
      <c r="B28" s="97"/>
      <c r="D28" s="98"/>
      <c r="E28" s="97"/>
      <c r="F28" s="97"/>
      <c r="G28" s="28"/>
      <c r="J28" s="22"/>
      <c r="K28" s="27"/>
    </row>
    <row r="29" spans="1:11">
      <c r="A29" s="97"/>
      <c r="B29" s="97"/>
      <c r="D29" s="98"/>
      <c r="E29" s="97"/>
      <c r="F29" s="97"/>
      <c r="G29" s="28"/>
    </row>
    <row r="30" spans="1:11">
      <c r="A30" s="97"/>
      <c r="B30" s="97"/>
      <c r="C30" s="97"/>
      <c r="D30" s="97"/>
      <c r="E30" s="97"/>
      <c r="F30" s="97"/>
      <c r="G30" s="28"/>
      <c r="I30" s="16"/>
      <c r="J30" s="16"/>
      <c r="K30" s="27"/>
    </row>
    <row r="31" spans="1:11" ht="21" customHeight="1">
      <c r="C31" s="57"/>
      <c r="E31" s="58"/>
      <c r="J31" s="16"/>
      <c r="K31" s="59"/>
    </row>
    <row r="32" spans="1:11">
      <c r="A32" s="4"/>
      <c r="J32" s="16"/>
      <c r="K32" s="59"/>
    </row>
    <row r="33" spans="1:11">
      <c r="A33" s="57"/>
      <c r="C33" s="57"/>
      <c r="E33" s="28"/>
      <c r="J33" s="16"/>
      <c r="K33" s="59"/>
    </row>
    <row r="34" spans="1:11">
      <c r="J34" s="16"/>
      <c r="K34" s="59"/>
    </row>
    <row r="35" spans="1:11">
      <c r="A35" s="4"/>
      <c r="J35" s="16"/>
      <c r="K35" s="59"/>
    </row>
    <row r="36" spans="1:11">
      <c r="A36" s="28"/>
      <c r="C36" s="28"/>
      <c r="J36" s="16"/>
      <c r="K36" s="59"/>
    </row>
    <row r="42" spans="1:11">
      <c r="B42" s="10"/>
    </row>
    <row r="43" spans="1:11">
      <c r="B43" s="10"/>
      <c r="F43" s="16"/>
    </row>
    <row r="44" spans="1:11">
      <c r="B44" s="10"/>
    </row>
    <row r="45" spans="1:11">
      <c r="B45" s="28"/>
      <c r="C45" s="57"/>
      <c r="D45" s="28"/>
    </row>
    <row r="46" spans="1:11">
      <c r="C46" s="57"/>
      <c r="D46" s="28"/>
    </row>
    <row r="47" spans="1:11">
      <c r="B47" s="29"/>
      <c r="C47" s="58"/>
      <c r="D47" s="58"/>
    </row>
    <row r="48" spans="1:11">
      <c r="B48" s="28"/>
      <c r="C48" s="57"/>
      <c r="D48" s="28"/>
      <c r="E48" s="28"/>
      <c r="F48" s="28"/>
    </row>
    <row r="49" spans="2:6">
      <c r="C49" s="57"/>
      <c r="D49" s="28"/>
      <c r="F49" s="28"/>
    </row>
    <row r="50" spans="2:6">
      <c r="B50" s="29"/>
      <c r="C50" s="58"/>
      <c r="D50" s="58"/>
    </row>
    <row r="51" spans="2:6">
      <c r="B51" s="28"/>
      <c r="C51" s="57"/>
      <c r="D51" s="28"/>
    </row>
    <row r="52" spans="2:6">
      <c r="C52" s="57"/>
      <c r="D52" s="28"/>
    </row>
  </sheetData>
  <mergeCells count="8">
    <mergeCell ref="B24:D24"/>
    <mergeCell ref="A6:F6"/>
    <mergeCell ref="A15:A16"/>
    <mergeCell ref="B15:B16"/>
    <mergeCell ref="C15:C16"/>
    <mergeCell ref="D15:D16"/>
    <mergeCell ref="E15:E16"/>
    <mergeCell ref="F15:F16"/>
  </mergeCells>
  <printOptions horizontalCentered="1"/>
  <pageMargins left="0" right="0.23622047244094491" top="0.74803149606299213" bottom="0.74803149606299213" header="0.31496062992125984" footer="0.31496062992125984"/>
  <pageSetup paperSize="9" scale="95" fitToHeight="0" orientation="portrait" horizontalDpi="4294967293" r:id="rId1"/>
  <headerFooter>
    <oddHeader xml:space="preserve">&amp;R&amp;"TH Sarabun New,ธรรมดา"&amp;13แบบ ปร.5.1(ก) งานก่อสร้างปรับปรุง แผ่นที่ &amp;N จากจำนวน &amp;N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R131"/>
  <sheetViews>
    <sheetView view="pageLayout" zoomScaleNormal="100" zoomScaleSheetLayoutView="100" workbookViewId="0">
      <selection activeCell="A5" sqref="A5"/>
    </sheetView>
  </sheetViews>
  <sheetFormatPr defaultColWidth="9" defaultRowHeight="18.75"/>
  <cols>
    <col min="1" max="1" width="6.140625" style="129" customWidth="1"/>
    <col min="2" max="2" width="50.140625" style="104" customWidth="1"/>
    <col min="3" max="3" width="7" style="90" bestFit="1" customWidth="1"/>
    <col min="4" max="4" width="7" style="104" customWidth="1"/>
    <col min="5" max="5" width="10.85546875" style="104" customWidth="1"/>
    <col min="6" max="6" width="13.5703125" style="104" bestFit="1" customWidth="1"/>
    <col min="7" max="7" width="8.28515625" style="104" bestFit="1" customWidth="1"/>
    <col min="8" max="8" width="12.5703125" style="104" bestFit="1" customWidth="1"/>
    <col min="9" max="9" width="12.140625" style="104" bestFit="1" customWidth="1"/>
    <col min="10" max="10" width="8.42578125" style="104" customWidth="1"/>
    <col min="11" max="11" width="9.140625" style="104" customWidth="1"/>
    <col min="12" max="12" width="11.140625" style="104" bestFit="1" customWidth="1"/>
    <col min="13" max="13" width="14.42578125" style="104" customWidth="1"/>
    <col min="14" max="16384" width="9" style="104"/>
  </cols>
  <sheetData>
    <row r="1" spans="1:18">
      <c r="A1" s="258" t="s">
        <v>50</v>
      </c>
      <c r="B1" s="259"/>
      <c r="C1" s="259"/>
      <c r="D1" s="259"/>
      <c r="E1" s="259"/>
      <c r="F1" s="259"/>
      <c r="G1" s="259"/>
      <c r="H1" s="259"/>
      <c r="I1" s="259"/>
      <c r="J1" s="260"/>
    </row>
    <row r="2" spans="1:18">
      <c r="A2" s="99" t="s">
        <v>175</v>
      </c>
      <c r="B2" s="100"/>
      <c r="C2" s="101"/>
      <c r="D2" s="102"/>
      <c r="E2" s="102"/>
      <c r="F2" s="102"/>
      <c r="G2" s="102"/>
      <c r="H2" s="102"/>
      <c r="I2" s="102"/>
      <c r="J2" s="261"/>
    </row>
    <row r="3" spans="1:18">
      <c r="A3" s="70" t="s">
        <v>177</v>
      </c>
      <c r="B3" s="103"/>
      <c r="C3" s="104"/>
      <c r="D3" s="105"/>
      <c r="E3" s="106"/>
      <c r="F3" s="107"/>
      <c r="H3" s="107"/>
      <c r="J3" s="262"/>
    </row>
    <row r="4" spans="1:18">
      <c r="A4" s="108" t="s">
        <v>125</v>
      </c>
      <c r="B4" s="103"/>
      <c r="C4" s="104"/>
      <c r="D4" s="105"/>
      <c r="E4" s="106"/>
      <c r="F4" s="107"/>
      <c r="H4" s="107"/>
      <c r="J4" s="262"/>
    </row>
    <row r="5" spans="1:18">
      <c r="A5" s="70" t="s">
        <v>176</v>
      </c>
      <c r="B5" s="103"/>
      <c r="C5" s="104"/>
      <c r="D5" s="105"/>
      <c r="E5" s="106"/>
      <c r="F5" s="107"/>
      <c r="H5" s="107"/>
      <c r="J5" s="262"/>
    </row>
    <row r="6" spans="1:18">
      <c r="A6" s="72" t="s">
        <v>192</v>
      </c>
      <c r="B6" s="103"/>
      <c r="C6" s="104"/>
      <c r="D6" s="69"/>
      <c r="E6" s="109"/>
      <c r="F6" s="110"/>
      <c r="G6" s="110"/>
      <c r="J6" s="111"/>
      <c r="R6" s="109"/>
    </row>
    <row r="7" spans="1:18">
      <c r="A7" s="237" t="s">
        <v>4</v>
      </c>
      <c r="B7" s="238" t="s">
        <v>0</v>
      </c>
      <c r="C7" s="239" t="s">
        <v>5</v>
      </c>
      <c r="D7" s="263" t="s">
        <v>1</v>
      </c>
      <c r="E7" s="264" t="s">
        <v>6</v>
      </c>
      <c r="F7" s="264"/>
      <c r="G7" s="264" t="s">
        <v>7</v>
      </c>
      <c r="H7" s="264"/>
      <c r="I7" s="240" t="s">
        <v>8</v>
      </c>
      <c r="J7" s="239" t="s">
        <v>9</v>
      </c>
    </row>
    <row r="8" spans="1:18">
      <c r="A8" s="237"/>
      <c r="B8" s="238"/>
      <c r="C8" s="239"/>
      <c r="D8" s="263"/>
      <c r="E8" s="112" t="s">
        <v>13</v>
      </c>
      <c r="F8" s="112" t="s">
        <v>10</v>
      </c>
      <c r="G8" s="112" t="s">
        <v>13</v>
      </c>
      <c r="H8" s="112" t="s">
        <v>10</v>
      </c>
      <c r="I8" s="240"/>
      <c r="J8" s="240"/>
    </row>
    <row r="9" spans="1:18">
      <c r="A9" s="17"/>
      <c r="B9" s="18" t="s">
        <v>14</v>
      </c>
      <c r="C9" s="19"/>
      <c r="D9" s="75"/>
      <c r="E9" s="19"/>
      <c r="F9" s="19"/>
      <c r="G9" s="19"/>
      <c r="H9" s="19"/>
      <c r="I9" s="19"/>
      <c r="J9" s="19"/>
    </row>
    <row r="10" spans="1:18">
      <c r="A10" s="76">
        <v>1</v>
      </c>
      <c r="B10" s="113" t="s">
        <v>92</v>
      </c>
      <c r="C10" s="19"/>
      <c r="D10" s="75"/>
      <c r="E10" s="19"/>
      <c r="F10" s="19"/>
      <c r="G10" s="19"/>
      <c r="H10" s="19"/>
      <c r="I10" s="19"/>
      <c r="J10" s="19"/>
    </row>
    <row r="11" spans="1:18">
      <c r="A11" s="20">
        <v>1.1000000000000001</v>
      </c>
      <c r="B11" s="79" t="s">
        <v>87</v>
      </c>
      <c r="C11" s="19">
        <v>1</v>
      </c>
      <c r="D11" s="75" t="s">
        <v>0</v>
      </c>
      <c r="E11" s="19"/>
      <c r="F11" s="19"/>
      <c r="G11" s="19"/>
      <c r="H11" s="19"/>
      <c r="I11" s="26"/>
      <c r="J11" s="19"/>
    </row>
    <row r="12" spans="1:18">
      <c r="A12" s="20">
        <v>1.2</v>
      </c>
      <c r="B12" s="79" t="s">
        <v>117</v>
      </c>
      <c r="C12" s="19">
        <v>1</v>
      </c>
      <c r="D12" s="75" t="s">
        <v>0</v>
      </c>
      <c r="E12" s="19"/>
      <c r="F12" s="19"/>
      <c r="G12" s="19"/>
      <c r="H12" s="19"/>
      <c r="I12" s="26"/>
      <c r="J12" s="19"/>
    </row>
    <row r="13" spans="1:18">
      <c r="A13" s="20">
        <v>1.3</v>
      </c>
      <c r="B13" s="79" t="s">
        <v>118</v>
      </c>
      <c r="C13" s="19">
        <v>1</v>
      </c>
      <c r="D13" s="75" t="s">
        <v>0</v>
      </c>
      <c r="E13" s="19"/>
      <c r="F13" s="19"/>
      <c r="G13" s="19"/>
      <c r="H13" s="19"/>
      <c r="I13" s="26"/>
      <c r="J13" s="19"/>
    </row>
    <row r="14" spans="1:18">
      <c r="A14" s="20"/>
      <c r="B14" s="79"/>
      <c r="C14" s="19"/>
      <c r="D14" s="75"/>
      <c r="E14" s="19"/>
      <c r="F14" s="19"/>
      <c r="G14" s="19"/>
      <c r="H14" s="19"/>
      <c r="I14" s="26"/>
      <c r="J14" s="19"/>
    </row>
    <row r="15" spans="1:18">
      <c r="A15" s="20"/>
      <c r="B15" s="114"/>
      <c r="C15" s="19"/>
      <c r="D15" s="75"/>
      <c r="E15" s="19"/>
      <c r="F15" s="19"/>
      <c r="G15" s="19"/>
      <c r="H15" s="19"/>
      <c r="I15" s="26"/>
      <c r="J15" s="19"/>
    </row>
    <row r="16" spans="1:18">
      <c r="A16" s="17"/>
      <c r="B16" s="77"/>
      <c r="C16" s="19"/>
      <c r="D16" s="75"/>
      <c r="E16" s="19"/>
      <c r="F16" s="19"/>
      <c r="G16" s="19"/>
      <c r="H16" s="19"/>
      <c r="I16" s="26"/>
      <c r="J16" s="19"/>
    </row>
    <row r="17" spans="1:13">
      <c r="A17" s="17"/>
      <c r="B17" s="77"/>
      <c r="C17" s="19"/>
      <c r="D17" s="75"/>
      <c r="E17" s="19"/>
      <c r="F17" s="19"/>
      <c r="G17" s="19"/>
      <c r="H17" s="19"/>
      <c r="I17" s="26"/>
      <c r="J17" s="19"/>
    </row>
    <row r="18" spans="1:13">
      <c r="A18" s="17"/>
      <c r="B18" s="77"/>
      <c r="C18" s="19"/>
      <c r="D18" s="75"/>
      <c r="E18" s="19"/>
      <c r="F18" s="19"/>
      <c r="G18" s="19"/>
      <c r="H18" s="19"/>
      <c r="I18" s="26"/>
      <c r="J18" s="19"/>
    </row>
    <row r="19" spans="1:13">
      <c r="A19" s="17"/>
      <c r="B19" s="77"/>
      <c r="C19" s="19"/>
      <c r="D19" s="75"/>
      <c r="E19" s="19"/>
      <c r="F19" s="19"/>
      <c r="G19" s="19"/>
      <c r="H19" s="19"/>
      <c r="I19" s="26"/>
      <c r="J19" s="19"/>
    </row>
    <row r="20" spans="1:13">
      <c r="A20" s="17"/>
      <c r="B20" s="77"/>
      <c r="C20" s="19"/>
      <c r="D20" s="75"/>
      <c r="E20" s="19"/>
      <c r="F20" s="19"/>
      <c r="G20" s="19"/>
      <c r="H20" s="19"/>
      <c r="I20" s="26"/>
      <c r="J20" s="19"/>
    </row>
    <row r="21" spans="1:13">
      <c r="A21" s="17"/>
      <c r="B21" s="77"/>
      <c r="C21" s="19"/>
      <c r="D21" s="75"/>
      <c r="E21" s="19"/>
      <c r="F21" s="19"/>
      <c r="G21" s="19"/>
      <c r="H21" s="19"/>
      <c r="I21" s="26"/>
      <c r="J21" s="19"/>
    </row>
    <row r="22" spans="1:13">
      <c r="A22" s="17"/>
      <c r="B22" s="77"/>
      <c r="C22" s="19"/>
      <c r="D22" s="75"/>
      <c r="E22" s="19"/>
      <c r="F22" s="19"/>
      <c r="G22" s="19"/>
      <c r="H22" s="19"/>
      <c r="I22" s="26"/>
      <c r="J22" s="19"/>
    </row>
    <row r="23" spans="1:13">
      <c r="A23" s="17"/>
      <c r="B23" s="77"/>
      <c r="C23" s="19"/>
      <c r="D23" s="75"/>
      <c r="E23" s="19"/>
      <c r="F23" s="19"/>
      <c r="G23" s="19"/>
      <c r="H23" s="19"/>
      <c r="I23" s="26"/>
      <c r="J23" s="19"/>
    </row>
    <row r="24" spans="1:13">
      <c r="A24" s="17"/>
      <c r="B24" s="77"/>
      <c r="C24" s="19"/>
      <c r="D24" s="75"/>
      <c r="E24" s="19"/>
      <c r="F24" s="19"/>
      <c r="G24" s="19"/>
      <c r="H24" s="19"/>
      <c r="I24" s="26"/>
      <c r="J24" s="19"/>
    </row>
    <row r="25" spans="1:13">
      <c r="A25" s="115"/>
      <c r="B25" s="116" t="s">
        <v>18</v>
      </c>
      <c r="C25" s="117"/>
      <c r="D25" s="118"/>
      <c r="E25" s="117"/>
      <c r="F25" s="117"/>
      <c r="G25" s="117"/>
      <c r="H25" s="117"/>
      <c r="I25" s="117"/>
      <c r="J25" s="117"/>
      <c r="L25" s="126">
        <f>+I25*1.3033</f>
        <v>0</v>
      </c>
      <c r="M25" s="130"/>
    </row>
    <row r="26" spans="1:13">
      <c r="M26" s="130"/>
    </row>
    <row r="131" spans="4:4">
      <c r="D131" s="131"/>
    </row>
  </sheetData>
  <mergeCells count="10">
    <mergeCell ref="A1:J1"/>
    <mergeCell ref="J2:J5"/>
    <mergeCell ref="I7:I8"/>
    <mergeCell ref="J7:J8"/>
    <mergeCell ref="A7:A8"/>
    <mergeCell ref="B7:B8"/>
    <mergeCell ref="C7:C8"/>
    <mergeCell ref="D7:D8"/>
    <mergeCell ref="E7:F7"/>
    <mergeCell ref="G7:H7"/>
  </mergeCells>
  <printOptions horizontalCentered="1"/>
  <pageMargins left="0.19685039370078741" right="0.31496062992125984" top="0.59055118110236227" bottom="0.31496062992125984" header="0.31496062992125984" footer="0.31496062992125984"/>
  <pageSetup paperSize="9" orientation="landscape" horizontalDpi="4294967293" r:id="rId1"/>
  <headerFooter>
    <oddHeader xml:space="preserve">&amp;R&amp;"TH Sarabun New,ธรรมดา"&amp;12แบบ ปร.4 (ก) สรุปหมวดงานก่อสร้างปรับปรุง  แผ่นที่ &amp;N จากจำนวน &amp;N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181"/>
  <sheetViews>
    <sheetView zoomScale="115" zoomScaleNormal="115" zoomScaleSheetLayoutView="85" workbookViewId="0">
      <selection activeCell="A6" sqref="A6"/>
    </sheetView>
  </sheetViews>
  <sheetFormatPr defaultColWidth="9" defaultRowHeight="18.75"/>
  <cols>
    <col min="1" max="1" width="5.85546875" style="167" customWidth="1"/>
    <col min="2" max="2" width="50.42578125" style="104" customWidth="1"/>
    <col min="3" max="3" width="11" style="90" bestFit="1" customWidth="1"/>
    <col min="4" max="4" width="6.85546875" style="104" customWidth="1"/>
    <col min="5" max="5" width="10" style="104" bestFit="1" customWidth="1"/>
    <col min="6" max="6" width="13.5703125" style="104" bestFit="1" customWidth="1"/>
    <col min="7" max="7" width="9.42578125" style="104" customWidth="1"/>
    <col min="8" max="8" width="12.140625" style="104" bestFit="1" customWidth="1"/>
    <col min="9" max="9" width="13.28515625" style="104" bestFit="1" customWidth="1"/>
    <col min="10" max="10" width="8.140625" style="104" customWidth="1"/>
    <col min="11" max="11" width="9.140625" style="104" customWidth="1"/>
    <col min="12" max="12" width="11.28515625" style="104" bestFit="1" customWidth="1"/>
    <col min="13" max="13" width="11" style="104" bestFit="1" customWidth="1"/>
    <col min="14" max="17" width="9.140625" style="104" bestFit="1" customWidth="1"/>
    <col min="18" max="16384" width="9" style="104"/>
  </cols>
  <sheetData>
    <row r="1" spans="1:18">
      <c r="A1" s="258" t="s">
        <v>50</v>
      </c>
      <c r="B1" s="259"/>
      <c r="C1" s="259"/>
      <c r="D1" s="259"/>
      <c r="E1" s="259"/>
      <c r="F1" s="259"/>
      <c r="G1" s="259"/>
      <c r="H1" s="259"/>
      <c r="I1" s="259"/>
      <c r="J1" s="260"/>
    </row>
    <row r="2" spans="1:18">
      <c r="A2" s="99" t="s">
        <v>175</v>
      </c>
      <c r="B2" s="101"/>
      <c r="C2" s="101"/>
      <c r="D2" s="102"/>
      <c r="E2" s="102"/>
      <c r="F2" s="102"/>
      <c r="G2" s="102"/>
      <c r="H2" s="102"/>
      <c r="I2" s="102"/>
      <c r="J2" s="261"/>
    </row>
    <row r="3" spans="1:18">
      <c r="A3" s="70" t="s">
        <v>177</v>
      </c>
      <c r="C3" s="104"/>
      <c r="D3" s="71"/>
      <c r="E3" s="106"/>
      <c r="F3" s="107"/>
      <c r="H3" s="107"/>
      <c r="J3" s="262"/>
    </row>
    <row r="4" spans="1:18">
      <c r="A4" s="108" t="s">
        <v>125</v>
      </c>
      <c r="C4" s="104"/>
      <c r="D4" s="71"/>
      <c r="E4" s="106"/>
      <c r="F4" s="107"/>
      <c r="H4" s="107"/>
      <c r="J4" s="262"/>
    </row>
    <row r="5" spans="1:18">
      <c r="A5" s="70" t="s">
        <v>179</v>
      </c>
      <c r="C5" s="104"/>
      <c r="D5" s="71"/>
      <c r="E5" s="106"/>
      <c r="F5" s="107"/>
      <c r="H5" s="107"/>
      <c r="J5" s="262"/>
    </row>
    <row r="6" spans="1:18">
      <c r="A6" s="211" t="s">
        <v>191</v>
      </c>
      <c r="B6" s="119"/>
      <c r="C6" s="119"/>
      <c r="D6" s="73"/>
      <c r="E6" s="120"/>
      <c r="F6" s="132"/>
      <c r="G6" s="132"/>
      <c r="H6" s="119"/>
      <c r="I6" s="119"/>
      <c r="J6" s="121"/>
      <c r="R6" s="109"/>
    </row>
    <row r="7" spans="1:18">
      <c r="A7" s="237" t="s">
        <v>4</v>
      </c>
      <c r="B7" s="238" t="s">
        <v>0</v>
      </c>
      <c r="C7" s="239" t="s">
        <v>5</v>
      </c>
      <c r="D7" s="263" t="s">
        <v>1</v>
      </c>
      <c r="E7" s="264" t="s">
        <v>6</v>
      </c>
      <c r="F7" s="264"/>
      <c r="G7" s="264" t="s">
        <v>7</v>
      </c>
      <c r="H7" s="264"/>
      <c r="I7" s="240" t="s">
        <v>8</v>
      </c>
      <c r="J7" s="239" t="s">
        <v>9</v>
      </c>
      <c r="L7" s="126">
        <v>787000</v>
      </c>
    </row>
    <row r="8" spans="1:18">
      <c r="A8" s="237"/>
      <c r="B8" s="238"/>
      <c r="C8" s="239"/>
      <c r="D8" s="263"/>
      <c r="E8" s="112" t="s">
        <v>13</v>
      </c>
      <c r="F8" s="112" t="s">
        <v>10</v>
      </c>
      <c r="G8" s="112" t="s">
        <v>13</v>
      </c>
      <c r="H8" s="112" t="s">
        <v>10</v>
      </c>
      <c r="I8" s="240"/>
      <c r="J8" s="240"/>
      <c r="L8" s="126">
        <f>+ปร.6!F28</f>
        <v>0</v>
      </c>
    </row>
    <row r="9" spans="1:18">
      <c r="A9" s="76">
        <v>1</v>
      </c>
      <c r="B9" s="124" t="s">
        <v>93</v>
      </c>
      <c r="C9" s="19"/>
      <c r="D9" s="75"/>
      <c r="E9" s="19"/>
      <c r="F9" s="19"/>
      <c r="G9" s="19"/>
      <c r="H9" s="19"/>
      <c r="I9" s="19"/>
      <c r="J9" s="19"/>
    </row>
    <row r="10" spans="1:18">
      <c r="A10" s="78">
        <v>1.1000000000000001</v>
      </c>
      <c r="B10" s="84" t="s">
        <v>94</v>
      </c>
      <c r="C10" s="19">
        <v>1</v>
      </c>
      <c r="D10" s="75" t="s">
        <v>0</v>
      </c>
      <c r="E10" s="19"/>
      <c r="F10" s="19"/>
      <c r="G10" s="19"/>
      <c r="H10" s="19"/>
      <c r="I10" s="19"/>
      <c r="J10" s="19"/>
    </row>
    <row r="11" spans="1:18">
      <c r="A11" s="78">
        <v>1.2</v>
      </c>
      <c r="B11" s="84" t="s">
        <v>28</v>
      </c>
      <c r="C11" s="19">
        <v>1</v>
      </c>
      <c r="D11" s="75" t="s">
        <v>0</v>
      </c>
      <c r="E11" s="19"/>
      <c r="F11" s="19"/>
      <c r="G11" s="19"/>
      <c r="H11" s="19"/>
      <c r="I11" s="19"/>
      <c r="J11" s="19"/>
    </row>
    <row r="12" spans="1:18">
      <c r="A12" s="78">
        <v>1.3</v>
      </c>
      <c r="B12" s="84" t="s">
        <v>29</v>
      </c>
      <c r="C12" s="19">
        <v>1</v>
      </c>
      <c r="D12" s="75" t="s">
        <v>0</v>
      </c>
      <c r="E12" s="19"/>
      <c r="F12" s="19"/>
      <c r="G12" s="19"/>
      <c r="H12" s="19"/>
      <c r="I12" s="19"/>
      <c r="J12" s="19"/>
    </row>
    <row r="13" spans="1:18">
      <c r="A13" s="78">
        <v>1.4</v>
      </c>
      <c r="B13" s="84" t="s">
        <v>60</v>
      </c>
      <c r="C13" s="19">
        <v>1</v>
      </c>
      <c r="D13" s="75" t="s">
        <v>0</v>
      </c>
      <c r="E13" s="19"/>
      <c r="F13" s="19"/>
      <c r="G13" s="19"/>
      <c r="H13" s="19"/>
      <c r="I13" s="19"/>
      <c r="J13" s="19"/>
    </row>
    <row r="14" spans="1:18">
      <c r="A14" s="78">
        <v>1.5</v>
      </c>
      <c r="B14" s="84" t="s">
        <v>61</v>
      </c>
      <c r="C14" s="19">
        <v>1</v>
      </c>
      <c r="D14" s="75" t="s">
        <v>0</v>
      </c>
      <c r="E14" s="19"/>
      <c r="F14" s="19"/>
      <c r="G14" s="19"/>
      <c r="H14" s="19"/>
      <c r="I14" s="19"/>
      <c r="J14" s="19"/>
    </row>
    <row r="15" spans="1:18">
      <c r="A15" s="78">
        <v>1.6</v>
      </c>
      <c r="B15" s="84" t="s">
        <v>169</v>
      </c>
      <c r="C15" s="19">
        <v>1</v>
      </c>
      <c r="D15" s="75" t="s">
        <v>0</v>
      </c>
      <c r="E15" s="19"/>
      <c r="F15" s="19"/>
      <c r="G15" s="19"/>
      <c r="H15" s="19"/>
      <c r="I15" s="19"/>
      <c r="J15" s="19"/>
    </row>
    <row r="16" spans="1:18">
      <c r="A16" s="78">
        <v>1.7</v>
      </c>
      <c r="B16" s="84" t="s">
        <v>30</v>
      </c>
      <c r="C16" s="19">
        <v>1</v>
      </c>
      <c r="D16" s="75" t="s">
        <v>0</v>
      </c>
      <c r="E16" s="19"/>
      <c r="F16" s="19"/>
      <c r="G16" s="19"/>
      <c r="H16" s="19"/>
      <c r="I16" s="19"/>
      <c r="J16" s="19"/>
    </row>
    <row r="17" spans="1:17">
      <c r="A17" s="78"/>
      <c r="B17" s="84"/>
      <c r="C17" s="19"/>
      <c r="D17" s="75"/>
      <c r="E17" s="19"/>
      <c r="F17" s="19"/>
      <c r="G17" s="19"/>
      <c r="H17" s="19"/>
      <c r="I17" s="19"/>
      <c r="J17" s="19"/>
    </row>
    <row r="18" spans="1:17">
      <c r="A18" s="82"/>
      <c r="B18" s="113"/>
      <c r="C18" s="19"/>
      <c r="D18" s="75"/>
      <c r="E18" s="19"/>
      <c r="F18" s="19"/>
      <c r="G18" s="19"/>
      <c r="H18" s="19"/>
      <c r="I18" s="19"/>
      <c r="J18" s="19"/>
    </row>
    <row r="19" spans="1:17">
      <c r="A19" s="82"/>
      <c r="B19" s="113"/>
      <c r="C19" s="19"/>
      <c r="D19" s="75"/>
      <c r="E19" s="19"/>
      <c r="F19" s="19"/>
      <c r="G19" s="19"/>
      <c r="H19" s="19"/>
      <c r="I19" s="19"/>
      <c r="J19" s="19"/>
    </row>
    <row r="20" spans="1:17">
      <c r="A20" s="148"/>
      <c r="B20" s="149"/>
      <c r="C20" s="150"/>
      <c r="D20" s="151"/>
      <c r="E20" s="150"/>
      <c r="F20" s="150"/>
      <c r="G20" s="150"/>
      <c r="H20" s="150"/>
      <c r="I20" s="150"/>
      <c r="J20" s="150"/>
    </row>
    <row r="21" spans="1:17">
      <c r="A21" s="148"/>
      <c r="B21" s="149"/>
      <c r="C21" s="150"/>
      <c r="D21" s="151"/>
      <c r="E21" s="150"/>
      <c r="F21" s="150"/>
      <c r="G21" s="150"/>
      <c r="H21" s="150"/>
      <c r="I21" s="150"/>
      <c r="J21" s="150"/>
    </row>
    <row r="22" spans="1:17">
      <c r="A22" s="148"/>
      <c r="B22" s="149"/>
      <c r="C22" s="150"/>
      <c r="D22" s="151"/>
      <c r="E22" s="150"/>
      <c r="F22" s="150"/>
      <c r="G22" s="150"/>
      <c r="H22" s="150"/>
      <c r="I22" s="150"/>
      <c r="J22" s="150"/>
    </row>
    <row r="23" spans="1:17">
      <c r="A23" s="148"/>
      <c r="B23" s="149"/>
      <c r="C23" s="150"/>
      <c r="D23" s="151"/>
      <c r="E23" s="150"/>
      <c r="F23" s="150"/>
      <c r="G23" s="150"/>
      <c r="H23" s="150"/>
      <c r="I23" s="150"/>
      <c r="J23" s="150"/>
    </row>
    <row r="24" spans="1:17" s="69" customFormat="1">
      <c r="A24" s="122"/>
      <c r="B24" s="116" t="s">
        <v>23</v>
      </c>
      <c r="C24" s="117"/>
      <c r="D24" s="118"/>
      <c r="E24" s="117"/>
      <c r="F24" s="117"/>
      <c r="G24" s="117"/>
      <c r="H24" s="117"/>
      <c r="I24" s="117"/>
      <c r="J24" s="117"/>
      <c r="L24" s="152"/>
      <c r="M24" s="153"/>
    </row>
    <row r="25" spans="1:17">
      <c r="A25" s="154">
        <v>1.1000000000000001</v>
      </c>
      <c r="B25" s="155" t="s">
        <v>94</v>
      </c>
      <c r="C25" s="156"/>
      <c r="D25" s="157"/>
      <c r="E25" s="156"/>
      <c r="F25" s="156"/>
      <c r="G25" s="156"/>
      <c r="H25" s="156"/>
      <c r="I25" s="156"/>
      <c r="J25" s="156"/>
    </row>
    <row r="26" spans="1:17">
      <c r="A26" s="158">
        <v>1.1000000000000001</v>
      </c>
      <c r="B26" s="159" t="s">
        <v>137</v>
      </c>
      <c r="C26" s="156">
        <v>72.61</v>
      </c>
      <c r="D26" s="157" t="s">
        <v>19</v>
      </c>
      <c r="E26" s="156"/>
      <c r="F26" s="19"/>
      <c r="G26" s="156"/>
      <c r="H26" s="19"/>
      <c r="I26" s="19"/>
      <c r="J26" s="156"/>
      <c r="L26" s="160">
        <f>+M26+N26</f>
        <v>72.61</v>
      </c>
      <c r="M26" s="104">
        <f>30.18*2</f>
        <v>60.36</v>
      </c>
      <c r="N26" s="104">
        <v>12.25</v>
      </c>
    </row>
    <row r="27" spans="1:17">
      <c r="A27" s="158">
        <v>1.2</v>
      </c>
      <c r="B27" s="159" t="s">
        <v>138</v>
      </c>
      <c r="C27" s="156">
        <v>19</v>
      </c>
      <c r="D27" s="157" t="s">
        <v>3</v>
      </c>
      <c r="E27" s="156"/>
      <c r="F27" s="19"/>
      <c r="G27" s="156"/>
      <c r="H27" s="19"/>
      <c r="I27" s="19"/>
      <c r="J27" s="156"/>
    </row>
    <row r="28" spans="1:17">
      <c r="A28" s="158">
        <v>1.4</v>
      </c>
      <c r="B28" s="84" t="s">
        <v>139</v>
      </c>
      <c r="C28" s="19">
        <f>+K28</f>
        <v>48.61</v>
      </c>
      <c r="D28" s="75" t="s">
        <v>19</v>
      </c>
      <c r="E28" s="19"/>
      <c r="F28" s="19"/>
      <c r="G28" s="19"/>
      <c r="H28" s="19"/>
      <c r="I28" s="19"/>
      <c r="J28" s="156"/>
      <c r="K28" s="104">
        <f>+L28+Q28+0.06*6</f>
        <v>48.61</v>
      </c>
      <c r="L28" s="160">
        <f>+SUM(M28:O28)*3</f>
        <v>25.049999999999997</v>
      </c>
      <c r="M28" s="104">
        <v>1.7</v>
      </c>
      <c r="N28" s="104">
        <v>3.4</v>
      </c>
      <c r="O28" s="104">
        <v>3.25</v>
      </c>
      <c r="Q28" s="104">
        <f>1.45*2*8</f>
        <v>23.2</v>
      </c>
    </row>
    <row r="29" spans="1:17">
      <c r="A29" s="158">
        <v>1.5</v>
      </c>
      <c r="B29" s="84" t="s">
        <v>140</v>
      </c>
      <c r="C29" s="19">
        <v>97.98</v>
      </c>
      <c r="D29" s="75" t="s">
        <v>19</v>
      </c>
      <c r="E29" s="19"/>
      <c r="F29" s="19"/>
      <c r="G29" s="19"/>
      <c r="H29" s="19"/>
      <c r="I29" s="19"/>
      <c r="J29" s="156"/>
      <c r="L29" s="104">
        <f>+SUM(M29:O29)*3</f>
        <v>97.97999999999999</v>
      </c>
      <c r="M29" s="104">
        <v>9.93</v>
      </c>
      <c r="N29" s="104">
        <v>7.76</v>
      </c>
      <c r="O29" s="104">
        <v>14.97</v>
      </c>
    </row>
    <row r="30" spans="1:17">
      <c r="A30" s="158">
        <v>1.6</v>
      </c>
      <c r="B30" s="84" t="s">
        <v>141</v>
      </c>
      <c r="C30" s="19">
        <v>14</v>
      </c>
      <c r="D30" s="75" t="s">
        <v>3</v>
      </c>
      <c r="E30" s="19"/>
      <c r="F30" s="19"/>
      <c r="G30" s="19"/>
      <c r="H30" s="19"/>
      <c r="I30" s="19"/>
      <c r="J30" s="156"/>
    </row>
    <row r="31" spans="1:17">
      <c r="A31" s="158">
        <v>1.7</v>
      </c>
      <c r="B31" s="84" t="s">
        <v>142</v>
      </c>
      <c r="C31" s="19">
        <v>4</v>
      </c>
      <c r="D31" s="75" t="s">
        <v>3</v>
      </c>
      <c r="E31" s="19"/>
      <c r="F31" s="19"/>
      <c r="G31" s="19"/>
      <c r="H31" s="19"/>
      <c r="I31" s="19"/>
      <c r="J31" s="156"/>
    </row>
    <row r="32" spans="1:17">
      <c r="A32" s="78">
        <v>1.8</v>
      </c>
      <c r="B32" s="84" t="s">
        <v>143</v>
      </c>
      <c r="C32" s="19">
        <v>12</v>
      </c>
      <c r="D32" s="75" t="s">
        <v>3</v>
      </c>
      <c r="E32" s="19"/>
      <c r="F32" s="19"/>
      <c r="G32" s="19"/>
      <c r="H32" s="19"/>
      <c r="I32" s="19"/>
      <c r="J32" s="156"/>
    </row>
    <row r="33" spans="1:16">
      <c r="A33" s="78">
        <v>1.9</v>
      </c>
      <c r="B33" s="84" t="s">
        <v>151</v>
      </c>
      <c r="C33" s="19">
        <v>10</v>
      </c>
      <c r="D33" s="75" t="s">
        <v>3</v>
      </c>
      <c r="E33" s="19"/>
      <c r="F33" s="19"/>
      <c r="G33" s="19"/>
      <c r="H33" s="19"/>
      <c r="I33" s="19"/>
      <c r="J33" s="156"/>
    </row>
    <row r="34" spans="1:16">
      <c r="A34" s="161">
        <v>1.1000000000000001</v>
      </c>
      <c r="B34" s="84" t="s">
        <v>152</v>
      </c>
      <c r="C34" s="19">
        <v>9.92</v>
      </c>
      <c r="D34" s="75" t="s">
        <v>2</v>
      </c>
      <c r="E34" s="19"/>
      <c r="F34" s="19"/>
      <c r="G34" s="19"/>
      <c r="H34" s="19"/>
      <c r="I34" s="19"/>
      <c r="J34" s="156"/>
      <c r="L34" s="126"/>
    </row>
    <row r="35" spans="1:16" s="69" customFormat="1">
      <c r="A35" s="162"/>
      <c r="B35" s="116" t="s">
        <v>161</v>
      </c>
      <c r="C35" s="117"/>
      <c r="D35" s="118"/>
      <c r="E35" s="117"/>
      <c r="F35" s="117"/>
      <c r="G35" s="117"/>
      <c r="H35" s="117"/>
      <c r="I35" s="117"/>
      <c r="J35" s="117"/>
      <c r="L35" s="152">
        <f>+I35+I42+I47</f>
        <v>0</v>
      </c>
    </row>
    <row r="36" spans="1:16">
      <c r="A36" s="123">
        <v>1.2</v>
      </c>
      <c r="B36" s="113" t="s">
        <v>28</v>
      </c>
      <c r="C36" s="19"/>
      <c r="D36" s="75"/>
      <c r="E36" s="19"/>
      <c r="F36" s="19"/>
      <c r="G36" s="19"/>
      <c r="H36" s="19"/>
      <c r="I36" s="19"/>
      <c r="J36" s="19"/>
      <c r="L36" s="126">
        <f>+ปร.4.13!I24</f>
        <v>45762.111625000005</v>
      </c>
    </row>
    <row r="37" spans="1:16">
      <c r="A37" s="78">
        <v>2.2000000000000002</v>
      </c>
      <c r="B37" s="84" t="s">
        <v>62</v>
      </c>
      <c r="C37" s="19">
        <v>66.89</v>
      </c>
      <c r="D37" s="75" t="s">
        <v>19</v>
      </c>
      <c r="E37" s="19"/>
      <c r="F37" s="19"/>
      <c r="G37" s="19"/>
      <c r="H37" s="19"/>
      <c r="I37" s="19"/>
      <c r="J37" s="19"/>
      <c r="L37" s="126">
        <f>+L36+L35</f>
        <v>45762.111625000005</v>
      </c>
      <c r="M37" s="127">
        <f>+L37*1.3</f>
        <v>59490.745112500008</v>
      </c>
    </row>
    <row r="38" spans="1:16">
      <c r="A38" s="78"/>
      <c r="B38" s="84" t="s">
        <v>90</v>
      </c>
      <c r="C38" s="19"/>
      <c r="D38" s="75"/>
      <c r="E38" s="19"/>
      <c r="F38" s="19"/>
      <c r="G38" s="19"/>
      <c r="H38" s="19"/>
      <c r="I38" s="19"/>
      <c r="J38" s="19"/>
    </row>
    <row r="39" spans="1:16" s="69" customFormat="1">
      <c r="A39" s="122"/>
      <c r="B39" s="116" t="s">
        <v>27</v>
      </c>
      <c r="C39" s="117"/>
      <c r="D39" s="118"/>
      <c r="E39" s="117"/>
      <c r="F39" s="117"/>
      <c r="G39" s="117"/>
      <c r="H39" s="117"/>
      <c r="I39" s="117"/>
      <c r="J39" s="117"/>
    </row>
    <row r="40" spans="1:16">
      <c r="A40" s="123">
        <v>1.3</v>
      </c>
      <c r="B40" s="113" t="s">
        <v>29</v>
      </c>
      <c r="C40" s="19"/>
      <c r="D40" s="75"/>
      <c r="E40" s="19"/>
      <c r="F40" s="19"/>
      <c r="G40" s="19"/>
      <c r="H40" s="19"/>
      <c r="I40" s="19"/>
      <c r="J40" s="19"/>
    </row>
    <row r="41" spans="1:16">
      <c r="A41" s="78">
        <v>3.1</v>
      </c>
      <c r="B41" s="163" t="s">
        <v>113</v>
      </c>
      <c r="C41" s="19">
        <f>+M41</f>
        <v>204.73599999999999</v>
      </c>
      <c r="D41" s="75" t="s">
        <v>19</v>
      </c>
      <c r="E41" s="19"/>
      <c r="F41" s="19"/>
      <c r="G41" s="19"/>
      <c r="H41" s="19"/>
      <c r="I41" s="19"/>
      <c r="J41" s="19"/>
      <c r="L41" s="104">
        <v>18.28</v>
      </c>
      <c r="M41" s="104">
        <f>+L41*4*2.8</f>
        <v>204.73599999999999</v>
      </c>
    </row>
    <row r="42" spans="1:16" s="69" customFormat="1">
      <c r="A42" s="162"/>
      <c r="B42" s="116" t="s">
        <v>32</v>
      </c>
      <c r="C42" s="117"/>
      <c r="D42" s="118"/>
      <c r="E42" s="117"/>
      <c r="F42" s="117"/>
      <c r="G42" s="117"/>
      <c r="H42" s="117"/>
      <c r="I42" s="117"/>
      <c r="J42" s="117"/>
    </row>
    <row r="43" spans="1:16">
      <c r="A43" s="123">
        <v>1.4</v>
      </c>
      <c r="B43" s="113" t="s">
        <v>60</v>
      </c>
      <c r="C43" s="19"/>
      <c r="D43" s="75"/>
      <c r="E43" s="19"/>
      <c r="F43" s="19"/>
      <c r="G43" s="19"/>
      <c r="H43" s="19"/>
      <c r="I43" s="19"/>
      <c r="J43" s="19"/>
    </row>
    <row r="44" spans="1:16">
      <c r="A44" s="78">
        <v>4.0999999999999996</v>
      </c>
      <c r="B44" s="163" t="s">
        <v>153</v>
      </c>
      <c r="C44" s="19">
        <v>50.12</v>
      </c>
      <c r="D44" s="75" t="s">
        <v>19</v>
      </c>
      <c r="E44" s="19"/>
      <c r="F44" s="19"/>
      <c r="G44" s="19"/>
      <c r="H44" s="19"/>
      <c r="I44" s="19"/>
      <c r="J44" s="19"/>
      <c r="L44" s="104">
        <f>12.53*4</f>
        <v>50.12</v>
      </c>
      <c r="M44" s="104">
        <v>5.48</v>
      </c>
      <c r="N44" s="104">
        <v>3.71</v>
      </c>
      <c r="O44" s="104">
        <v>7.58</v>
      </c>
      <c r="P44" s="104">
        <f>+SUM(L44:O44)</f>
        <v>66.89</v>
      </c>
    </row>
    <row r="45" spans="1:16">
      <c r="A45" s="78">
        <v>4.2</v>
      </c>
      <c r="B45" s="84" t="s">
        <v>165</v>
      </c>
      <c r="C45" s="19">
        <f>+M44+N44+O44</f>
        <v>16.770000000000003</v>
      </c>
      <c r="D45" s="75" t="s">
        <v>19</v>
      </c>
      <c r="E45" s="19"/>
      <c r="F45" s="19"/>
      <c r="G45" s="19"/>
      <c r="H45" s="19"/>
      <c r="I45" s="19"/>
      <c r="J45" s="19"/>
      <c r="L45" s="104" t="s">
        <v>162</v>
      </c>
      <c r="M45" s="104">
        <v>21.26</v>
      </c>
      <c r="N45" s="104" t="s">
        <v>2</v>
      </c>
      <c r="O45" s="104">
        <v>2.8</v>
      </c>
      <c r="P45" s="104">
        <f>+(M45*O45)-1.64</f>
        <v>57.887999999999998</v>
      </c>
    </row>
    <row r="46" spans="1:16">
      <c r="A46" s="78">
        <v>4.3</v>
      </c>
      <c r="B46" s="84" t="s">
        <v>166</v>
      </c>
      <c r="C46" s="19">
        <f>+(C45+C44)*0.05</f>
        <v>3.3445</v>
      </c>
      <c r="D46" s="75" t="s">
        <v>167</v>
      </c>
      <c r="E46" s="19"/>
      <c r="F46" s="19"/>
      <c r="G46" s="19"/>
      <c r="H46" s="19"/>
      <c r="I46" s="19"/>
      <c r="J46" s="19"/>
    </row>
    <row r="47" spans="1:16" s="69" customFormat="1">
      <c r="A47" s="162"/>
      <c r="B47" s="116" t="s">
        <v>31</v>
      </c>
      <c r="C47" s="117"/>
      <c r="D47" s="118"/>
      <c r="E47" s="117"/>
      <c r="F47" s="117"/>
      <c r="G47" s="117"/>
      <c r="H47" s="117"/>
      <c r="I47" s="117"/>
      <c r="J47" s="117"/>
      <c r="P47" s="69" t="e">
        <f>+#REF!+P45</f>
        <v>#REF!</v>
      </c>
    </row>
    <row r="48" spans="1:16">
      <c r="A48" s="76">
        <v>1.5</v>
      </c>
      <c r="B48" s="113" t="s">
        <v>57</v>
      </c>
      <c r="C48" s="19"/>
      <c r="D48" s="75"/>
      <c r="E48" s="19"/>
      <c r="F48" s="19"/>
      <c r="G48" s="19"/>
      <c r="H48" s="19"/>
      <c r="I48" s="19"/>
      <c r="J48" s="19"/>
      <c r="L48" s="164"/>
      <c r="M48" s="165"/>
    </row>
    <row r="49" spans="1:16">
      <c r="A49" s="78">
        <v>5.0999999999999996</v>
      </c>
      <c r="B49" s="84" t="s">
        <v>85</v>
      </c>
      <c r="C49" s="19">
        <v>12</v>
      </c>
      <c r="D49" s="75" t="s">
        <v>20</v>
      </c>
      <c r="E49" s="19"/>
      <c r="F49" s="19"/>
      <c r="G49" s="19"/>
      <c r="H49" s="19"/>
      <c r="I49" s="19"/>
      <c r="J49" s="19"/>
      <c r="L49" s="164"/>
      <c r="M49" s="165"/>
    </row>
    <row r="50" spans="1:16">
      <c r="A50" s="78">
        <v>5.2</v>
      </c>
      <c r="B50" s="84" t="s">
        <v>154</v>
      </c>
      <c r="C50" s="19">
        <v>10</v>
      </c>
      <c r="D50" s="75" t="s">
        <v>20</v>
      </c>
      <c r="E50" s="19"/>
      <c r="F50" s="19"/>
      <c r="G50" s="19"/>
      <c r="H50" s="19"/>
      <c r="I50" s="19"/>
      <c r="J50" s="19"/>
    </row>
    <row r="51" spans="1:16">
      <c r="A51" s="78">
        <v>5.3</v>
      </c>
      <c r="B51" s="84" t="s">
        <v>114</v>
      </c>
      <c r="C51" s="19">
        <v>12</v>
      </c>
      <c r="D51" s="75" t="s">
        <v>20</v>
      </c>
      <c r="E51" s="19"/>
      <c r="F51" s="19"/>
      <c r="G51" s="19"/>
      <c r="H51" s="19"/>
      <c r="I51" s="19"/>
      <c r="J51" s="19"/>
    </row>
    <row r="52" spans="1:16">
      <c r="A52" s="78">
        <v>5.4</v>
      </c>
      <c r="B52" s="84" t="s">
        <v>58</v>
      </c>
      <c r="C52" s="19">
        <v>20</v>
      </c>
      <c r="D52" s="75" t="s">
        <v>20</v>
      </c>
      <c r="E52" s="19"/>
      <c r="F52" s="19"/>
      <c r="G52" s="19"/>
      <c r="H52" s="19"/>
      <c r="I52" s="19"/>
      <c r="J52" s="19"/>
    </row>
    <row r="53" spans="1:16">
      <c r="A53" s="78">
        <v>5.5</v>
      </c>
      <c r="B53" s="84" t="s">
        <v>95</v>
      </c>
      <c r="C53" s="19">
        <v>4</v>
      </c>
      <c r="D53" s="75" t="s">
        <v>20</v>
      </c>
      <c r="E53" s="19"/>
      <c r="F53" s="19"/>
      <c r="G53" s="19"/>
      <c r="H53" s="19"/>
      <c r="I53" s="19"/>
      <c r="J53" s="19"/>
    </row>
    <row r="54" spans="1:16">
      <c r="A54" s="78">
        <v>5.6</v>
      </c>
      <c r="B54" s="84" t="s">
        <v>59</v>
      </c>
      <c r="C54" s="19">
        <v>4</v>
      </c>
      <c r="D54" s="75" t="s">
        <v>20</v>
      </c>
      <c r="E54" s="19"/>
      <c r="F54" s="19"/>
      <c r="G54" s="19"/>
      <c r="H54" s="19"/>
      <c r="I54" s="19"/>
      <c r="J54" s="19"/>
      <c r="L54" s="104" t="s">
        <v>115</v>
      </c>
    </row>
    <row r="55" spans="1:16">
      <c r="A55" s="78">
        <v>5.7</v>
      </c>
      <c r="B55" s="84" t="s">
        <v>120</v>
      </c>
      <c r="C55" s="19">
        <v>4</v>
      </c>
      <c r="D55" s="75" t="s">
        <v>3</v>
      </c>
      <c r="E55" s="19"/>
      <c r="F55" s="19"/>
      <c r="G55" s="19"/>
      <c r="H55" s="19"/>
      <c r="I55" s="19"/>
      <c r="J55" s="19"/>
    </row>
    <row r="56" spans="1:16">
      <c r="A56" s="78">
        <v>5.8</v>
      </c>
      <c r="B56" s="84" t="s">
        <v>155</v>
      </c>
      <c r="C56" s="19">
        <v>2</v>
      </c>
      <c r="D56" s="75" t="s">
        <v>21</v>
      </c>
      <c r="E56" s="19"/>
      <c r="F56" s="19"/>
      <c r="G56" s="19"/>
      <c r="H56" s="19"/>
      <c r="I56" s="19"/>
      <c r="J56" s="19"/>
      <c r="L56" s="104">
        <f>1.2*1.8</f>
        <v>2.16</v>
      </c>
      <c r="M56" s="104">
        <v>10.63</v>
      </c>
      <c r="N56" s="126">
        <f>L56*M56</f>
        <v>22.960800000000003</v>
      </c>
      <c r="O56" s="127">
        <f>N56*11</f>
        <v>252.56880000000004</v>
      </c>
      <c r="P56" s="127"/>
    </row>
    <row r="57" spans="1:16">
      <c r="A57" s="78">
        <v>5.9</v>
      </c>
      <c r="B57" s="84" t="s">
        <v>156</v>
      </c>
      <c r="C57" s="19">
        <v>2</v>
      </c>
      <c r="D57" s="75" t="s">
        <v>21</v>
      </c>
      <c r="E57" s="19"/>
      <c r="F57" s="19"/>
      <c r="G57" s="19"/>
      <c r="H57" s="19"/>
      <c r="I57" s="19"/>
      <c r="J57" s="19"/>
      <c r="L57" s="104">
        <f>1.2*3.7</f>
        <v>4.4400000000000004</v>
      </c>
      <c r="M57" s="104">
        <v>10.63</v>
      </c>
      <c r="N57" s="126">
        <f>L57*M57</f>
        <v>47.197200000000009</v>
      </c>
      <c r="O57" s="127">
        <f>N57*11</f>
        <v>519.16920000000005</v>
      </c>
      <c r="P57" s="127"/>
    </row>
    <row r="58" spans="1:16">
      <c r="A58" s="161">
        <v>5.0999999999999996</v>
      </c>
      <c r="B58" s="84" t="s">
        <v>116</v>
      </c>
      <c r="C58" s="19">
        <v>2.5870000000000002</v>
      </c>
      <c r="D58" s="75" t="s">
        <v>19</v>
      </c>
      <c r="E58" s="19"/>
      <c r="F58" s="19"/>
      <c r="G58" s="19"/>
      <c r="H58" s="19"/>
      <c r="I58" s="19"/>
      <c r="J58" s="19"/>
      <c r="N58" s="126"/>
    </row>
    <row r="59" spans="1:16">
      <c r="A59" s="78">
        <v>5.1100000000000003</v>
      </c>
      <c r="B59" s="84" t="s">
        <v>164</v>
      </c>
      <c r="C59" s="19">
        <v>12</v>
      </c>
      <c r="D59" s="75" t="s">
        <v>3</v>
      </c>
      <c r="E59" s="19"/>
      <c r="F59" s="19"/>
      <c r="G59" s="19"/>
      <c r="H59" s="19"/>
      <c r="I59" s="19"/>
      <c r="J59" s="19"/>
    </row>
    <row r="60" spans="1:16">
      <c r="A60" s="161"/>
      <c r="B60" s="84" t="s">
        <v>119</v>
      </c>
      <c r="C60" s="19"/>
      <c r="D60" s="75"/>
      <c r="E60" s="19"/>
      <c r="F60" s="19"/>
      <c r="G60" s="19"/>
      <c r="H60" s="19"/>
      <c r="I60" s="19"/>
      <c r="J60" s="19"/>
    </row>
    <row r="61" spans="1:16" s="69" customFormat="1">
      <c r="A61" s="162"/>
      <c r="B61" s="116" t="s">
        <v>86</v>
      </c>
      <c r="C61" s="166"/>
      <c r="D61" s="118"/>
      <c r="E61" s="117"/>
      <c r="F61" s="117"/>
      <c r="G61" s="117"/>
      <c r="H61" s="117"/>
      <c r="I61" s="117"/>
      <c r="J61" s="117"/>
      <c r="M61" s="104"/>
      <c r="N61" s="104"/>
      <c r="O61" s="104"/>
    </row>
    <row r="62" spans="1:16" s="69" customFormat="1">
      <c r="A62" s="123">
        <v>1.6</v>
      </c>
      <c r="B62" s="26" t="s">
        <v>169</v>
      </c>
      <c r="C62" s="19"/>
      <c r="D62" s="19"/>
      <c r="E62" s="19"/>
      <c r="F62" s="19"/>
      <c r="G62" s="19"/>
      <c r="H62" s="19"/>
      <c r="I62" s="19"/>
      <c r="J62" s="19"/>
    </row>
    <row r="63" spans="1:16" s="69" customFormat="1">
      <c r="A63" s="78">
        <v>6.1</v>
      </c>
      <c r="B63" s="19" t="s">
        <v>163</v>
      </c>
      <c r="C63" s="19">
        <v>4</v>
      </c>
      <c r="D63" s="19" t="s">
        <v>3</v>
      </c>
      <c r="E63" s="19"/>
      <c r="F63" s="19"/>
      <c r="G63" s="19"/>
      <c r="H63" s="19"/>
      <c r="I63" s="19"/>
      <c r="J63" s="19"/>
    </row>
    <row r="64" spans="1:16" s="69" customFormat="1">
      <c r="A64" s="78"/>
      <c r="B64" s="19" t="s">
        <v>170</v>
      </c>
      <c r="C64" s="19"/>
      <c r="D64" s="19"/>
      <c r="E64" s="19"/>
      <c r="F64" s="19"/>
      <c r="G64" s="19"/>
      <c r="H64" s="19"/>
      <c r="I64" s="19"/>
      <c r="J64" s="19"/>
    </row>
    <row r="65" spans="1:10" s="69" customFormat="1">
      <c r="A65" s="162"/>
      <c r="B65" s="116" t="s">
        <v>168</v>
      </c>
      <c r="C65" s="117"/>
      <c r="D65" s="118"/>
      <c r="E65" s="117"/>
      <c r="F65" s="117"/>
      <c r="G65" s="117"/>
      <c r="H65" s="117"/>
      <c r="I65" s="117"/>
      <c r="J65" s="117"/>
    </row>
    <row r="66" spans="1:10">
      <c r="A66" s="76">
        <v>1.7</v>
      </c>
      <c r="B66" s="113" t="s">
        <v>30</v>
      </c>
      <c r="C66" s="19"/>
      <c r="D66" s="75"/>
      <c r="E66" s="19"/>
      <c r="F66" s="19"/>
      <c r="G66" s="19"/>
      <c r="H66" s="19"/>
      <c r="I66" s="19"/>
      <c r="J66" s="19"/>
    </row>
    <row r="67" spans="1:10">
      <c r="A67" s="78">
        <v>7.1</v>
      </c>
      <c r="B67" s="84" t="s">
        <v>145</v>
      </c>
      <c r="C67" s="19">
        <v>70</v>
      </c>
      <c r="D67" s="75" t="s">
        <v>19</v>
      </c>
      <c r="E67" s="19"/>
      <c r="F67" s="19"/>
      <c r="G67" s="19"/>
      <c r="H67" s="19"/>
      <c r="I67" s="19"/>
      <c r="J67" s="19"/>
    </row>
    <row r="68" spans="1:10">
      <c r="A68" s="78">
        <v>7.2</v>
      </c>
      <c r="B68" s="84" t="s">
        <v>157</v>
      </c>
      <c r="C68" s="19">
        <v>102.68</v>
      </c>
      <c r="D68" s="75" t="s">
        <v>19</v>
      </c>
      <c r="E68" s="19"/>
      <c r="F68" s="19"/>
      <c r="G68" s="19"/>
      <c r="H68" s="19"/>
      <c r="I68" s="19"/>
      <c r="J68" s="19"/>
    </row>
    <row r="69" spans="1:10" s="69" customFormat="1">
      <c r="A69" s="162"/>
      <c r="B69" s="116" t="s">
        <v>33</v>
      </c>
      <c r="C69" s="117"/>
      <c r="D69" s="118"/>
      <c r="E69" s="117"/>
      <c r="F69" s="117"/>
      <c r="G69" s="117"/>
      <c r="H69" s="117"/>
      <c r="I69" s="117"/>
      <c r="J69" s="117"/>
    </row>
    <row r="70" spans="1:10" s="69" customFormat="1">
      <c r="A70" s="167"/>
      <c r="B70" s="104"/>
      <c r="C70" s="90"/>
      <c r="D70" s="104"/>
      <c r="E70" s="104"/>
      <c r="F70" s="104"/>
      <c r="G70" s="104"/>
      <c r="H70" s="104"/>
      <c r="I70" s="104"/>
      <c r="J70" s="104"/>
    </row>
    <row r="71" spans="1:10" s="69" customFormat="1">
      <c r="A71" s="167"/>
      <c r="B71" s="104"/>
      <c r="C71" s="90"/>
      <c r="D71" s="104"/>
      <c r="E71" s="104"/>
      <c r="F71" s="104"/>
      <c r="G71" s="104"/>
      <c r="H71" s="104"/>
      <c r="I71" s="104"/>
      <c r="J71" s="104"/>
    </row>
    <row r="72" spans="1:10" s="69" customFormat="1">
      <c r="A72" s="167"/>
      <c r="B72" s="104"/>
      <c r="C72" s="90"/>
      <c r="D72" s="104"/>
      <c r="E72" s="104"/>
      <c r="F72" s="104"/>
      <c r="G72" s="104"/>
      <c r="H72" s="104"/>
      <c r="I72" s="104"/>
      <c r="J72" s="104"/>
    </row>
    <row r="73" spans="1:10" s="69" customFormat="1">
      <c r="A73" s="167"/>
      <c r="B73" s="104"/>
      <c r="C73" s="90"/>
      <c r="D73" s="104"/>
      <c r="E73" s="104"/>
      <c r="F73" s="104"/>
      <c r="G73" s="104"/>
      <c r="H73" s="104"/>
      <c r="I73" s="104"/>
      <c r="J73" s="104"/>
    </row>
    <row r="74" spans="1:10" s="69" customFormat="1">
      <c r="A74" s="167"/>
      <c r="B74" s="104"/>
      <c r="C74" s="90"/>
      <c r="D74" s="104"/>
      <c r="E74" s="104"/>
      <c r="F74" s="104"/>
      <c r="G74" s="104"/>
      <c r="H74" s="104"/>
      <c r="I74" s="104"/>
      <c r="J74" s="104"/>
    </row>
    <row r="75" spans="1:10" s="69" customFormat="1">
      <c r="A75" s="167"/>
      <c r="B75" s="104"/>
      <c r="C75" s="90"/>
      <c r="D75" s="104"/>
      <c r="E75" s="104"/>
      <c r="F75" s="104"/>
      <c r="G75" s="104"/>
      <c r="H75" s="104"/>
      <c r="I75" s="104"/>
      <c r="J75" s="104"/>
    </row>
    <row r="76" spans="1:10" s="69" customFormat="1">
      <c r="A76" s="167"/>
      <c r="B76" s="104"/>
      <c r="C76" s="90"/>
      <c r="D76" s="104"/>
      <c r="E76" s="104"/>
      <c r="F76" s="104"/>
      <c r="G76" s="104"/>
      <c r="H76" s="104"/>
      <c r="I76" s="104"/>
      <c r="J76" s="104"/>
    </row>
    <row r="79" spans="1:10">
      <c r="C79" s="90">
        <v>787000</v>
      </c>
    </row>
    <row r="80" spans="1:10">
      <c r="C80" s="90">
        <f>+ปร.5.1!E24</f>
        <v>0</v>
      </c>
    </row>
    <row r="82" spans="3:3">
      <c r="C82" s="90">
        <f>+C80-C79</f>
        <v>-787000</v>
      </c>
    </row>
    <row r="83" spans="3:3">
      <c r="C83" s="90">
        <f>+C82/0.3033</f>
        <v>-2594790.636333663</v>
      </c>
    </row>
    <row r="181" spans="4:4">
      <c r="D181" s="131"/>
    </row>
  </sheetData>
  <mergeCells count="10">
    <mergeCell ref="A1:J1"/>
    <mergeCell ref="J2:J5"/>
    <mergeCell ref="A7:A8"/>
    <mergeCell ref="B7:B8"/>
    <mergeCell ref="C7:C8"/>
    <mergeCell ref="D7:D8"/>
    <mergeCell ref="E7:F7"/>
    <mergeCell ref="G7:H7"/>
    <mergeCell ref="I7:I8"/>
    <mergeCell ref="J7:J8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 xml:space="preserve">&amp;R&amp;"TH Sarabun New,ธรรมดา"&amp;12แบบ ปร.4.1 (ก) หมวดงานสถาปัตยกรรม แผ่นที่ &amp;Nจากจำนวน &amp;N </oddHeader>
  </headerFooter>
  <rowBreaks count="4" manualBreakCount="4">
    <brk id="24" max="16383" man="1"/>
    <brk id="35" max="9" man="1"/>
    <brk id="47" max="9" man="1"/>
    <brk id="61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127"/>
  <sheetViews>
    <sheetView view="pageLayout" zoomScale="85" zoomScaleNormal="130" zoomScaleSheetLayoutView="100" zoomScalePageLayoutView="85" workbookViewId="0">
      <selection activeCell="A6" sqref="A6"/>
    </sheetView>
  </sheetViews>
  <sheetFormatPr defaultColWidth="9" defaultRowHeight="18.75"/>
  <cols>
    <col min="1" max="1" width="6.85546875" style="129" customWidth="1"/>
    <col min="2" max="2" width="49.5703125" style="104" customWidth="1"/>
    <col min="3" max="3" width="10.42578125" style="90" customWidth="1"/>
    <col min="4" max="4" width="6.85546875" style="104" bestFit="1" customWidth="1"/>
    <col min="5" max="5" width="10" style="104" customWidth="1"/>
    <col min="6" max="6" width="12.42578125" style="104" customWidth="1"/>
    <col min="7" max="7" width="9" style="104" customWidth="1"/>
    <col min="8" max="8" width="11.42578125" style="104" bestFit="1" customWidth="1"/>
    <col min="9" max="9" width="12.140625" style="104" customWidth="1"/>
    <col min="10" max="10" width="8.42578125" style="104" customWidth="1"/>
    <col min="11" max="11" width="9.140625" style="104" customWidth="1"/>
    <col min="12" max="12" width="11.85546875" style="104" bestFit="1" customWidth="1"/>
    <col min="13" max="13" width="14.42578125" style="104" customWidth="1"/>
    <col min="14" max="16384" width="9" style="104"/>
  </cols>
  <sheetData>
    <row r="1" spans="1:18">
      <c r="A1" s="258" t="s">
        <v>50</v>
      </c>
      <c r="B1" s="259"/>
      <c r="C1" s="259"/>
      <c r="D1" s="259"/>
      <c r="E1" s="259"/>
      <c r="F1" s="259"/>
      <c r="G1" s="259"/>
      <c r="H1" s="259"/>
      <c r="I1" s="259"/>
      <c r="J1" s="260"/>
    </row>
    <row r="2" spans="1:18">
      <c r="A2" s="99" t="s">
        <v>175</v>
      </c>
      <c r="B2" s="101"/>
      <c r="C2" s="101"/>
      <c r="D2" s="102"/>
      <c r="E2" s="102"/>
      <c r="F2" s="102"/>
      <c r="G2" s="102"/>
      <c r="H2" s="102"/>
      <c r="I2" s="102"/>
      <c r="J2" s="261"/>
    </row>
    <row r="3" spans="1:18">
      <c r="A3" s="70" t="s">
        <v>177</v>
      </c>
      <c r="C3" s="104"/>
      <c r="D3" s="105"/>
      <c r="E3" s="106"/>
      <c r="F3" s="107"/>
      <c r="H3" s="107"/>
      <c r="J3" s="262"/>
    </row>
    <row r="4" spans="1:18">
      <c r="A4" s="108" t="s">
        <v>125</v>
      </c>
      <c r="C4" s="104"/>
      <c r="D4" s="105"/>
      <c r="E4" s="106"/>
      <c r="F4" s="107"/>
      <c r="H4" s="107"/>
      <c r="J4" s="262"/>
    </row>
    <row r="5" spans="1:18">
      <c r="A5" s="70" t="s">
        <v>179</v>
      </c>
      <c r="C5" s="104"/>
      <c r="D5" s="105"/>
      <c r="E5" s="106"/>
      <c r="F5" s="107"/>
      <c r="H5" s="107"/>
      <c r="J5" s="262"/>
    </row>
    <row r="6" spans="1:18">
      <c r="A6" s="211" t="s">
        <v>191</v>
      </c>
      <c r="B6" s="119"/>
      <c r="C6" s="119"/>
      <c r="D6" s="73"/>
      <c r="E6" s="120"/>
      <c r="F6" s="132"/>
      <c r="G6" s="132"/>
      <c r="H6" s="119"/>
      <c r="I6" s="119"/>
      <c r="J6" s="121"/>
      <c r="R6" s="109"/>
    </row>
    <row r="7" spans="1:18">
      <c r="A7" s="237" t="s">
        <v>4</v>
      </c>
      <c r="B7" s="238" t="s">
        <v>0</v>
      </c>
      <c r="C7" s="239" t="s">
        <v>5</v>
      </c>
      <c r="D7" s="263" t="s">
        <v>1</v>
      </c>
      <c r="E7" s="264" t="s">
        <v>6</v>
      </c>
      <c r="F7" s="264"/>
      <c r="G7" s="264" t="s">
        <v>7</v>
      </c>
      <c r="H7" s="264"/>
      <c r="I7" s="240" t="s">
        <v>8</v>
      </c>
      <c r="J7" s="239" t="s">
        <v>9</v>
      </c>
    </row>
    <row r="8" spans="1:18">
      <c r="A8" s="237"/>
      <c r="B8" s="238"/>
      <c r="C8" s="239"/>
      <c r="D8" s="263"/>
      <c r="E8" s="112" t="s">
        <v>13</v>
      </c>
      <c r="F8" s="112" t="s">
        <v>10</v>
      </c>
      <c r="G8" s="112" t="s">
        <v>13</v>
      </c>
      <c r="H8" s="112" t="s">
        <v>10</v>
      </c>
      <c r="I8" s="240"/>
      <c r="J8" s="240"/>
    </row>
    <row r="9" spans="1:18">
      <c r="A9" s="76">
        <v>2</v>
      </c>
      <c r="B9" s="25" t="s">
        <v>88</v>
      </c>
      <c r="C9" s="19"/>
      <c r="D9" s="75"/>
      <c r="E9" s="19"/>
      <c r="F9" s="19"/>
      <c r="G9" s="19"/>
      <c r="H9" s="19"/>
      <c r="I9" s="19"/>
      <c r="J9" s="19"/>
    </row>
    <row r="10" spans="1:18">
      <c r="A10" s="133">
        <v>2.1</v>
      </c>
      <c r="B10" s="84" t="s">
        <v>96</v>
      </c>
      <c r="C10" s="134">
        <v>1</v>
      </c>
      <c r="D10" s="75" t="s">
        <v>0</v>
      </c>
      <c r="E10" s="19">
        <v>0</v>
      </c>
      <c r="F10" s="19">
        <f>F29</f>
        <v>1243</v>
      </c>
      <c r="G10" s="19">
        <v>0</v>
      </c>
      <c r="H10" s="19">
        <f>H29</f>
        <v>565</v>
      </c>
      <c r="I10" s="19">
        <f t="shared" ref="I10:I14" si="0">H10+F10</f>
        <v>1808</v>
      </c>
      <c r="J10" s="19"/>
    </row>
    <row r="11" spans="1:18">
      <c r="A11" s="133">
        <v>2.2000000000000002</v>
      </c>
      <c r="B11" s="135" t="s">
        <v>97</v>
      </c>
      <c r="C11" s="134">
        <v>1</v>
      </c>
      <c r="D11" s="75" t="s">
        <v>0</v>
      </c>
      <c r="E11" s="19"/>
      <c r="F11" s="19">
        <f>F34</f>
        <v>1668.7439999999999</v>
      </c>
      <c r="G11" s="19"/>
      <c r="H11" s="19">
        <f>H34</f>
        <v>1260</v>
      </c>
      <c r="I11" s="19">
        <f t="shared" si="0"/>
        <v>2928.7439999999997</v>
      </c>
      <c r="J11" s="19"/>
    </row>
    <row r="12" spans="1:18">
      <c r="A12" s="133">
        <v>2.2999999999999998</v>
      </c>
      <c r="B12" s="84" t="s">
        <v>98</v>
      </c>
      <c r="C12" s="134">
        <v>1</v>
      </c>
      <c r="D12" s="75" t="s">
        <v>0</v>
      </c>
      <c r="E12" s="19">
        <v>0</v>
      </c>
      <c r="F12" s="19">
        <f>F38</f>
        <v>9600</v>
      </c>
      <c r="G12" s="19">
        <v>0</v>
      </c>
      <c r="H12" s="19">
        <f>H38</f>
        <v>3910</v>
      </c>
      <c r="I12" s="19">
        <f t="shared" si="0"/>
        <v>13510</v>
      </c>
      <c r="J12" s="19"/>
    </row>
    <row r="13" spans="1:18">
      <c r="A13" s="133">
        <v>2.4</v>
      </c>
      <c r="B13" s="84" t="s">
        <v>187</v>
      </c>
      <c r="C13" s="134">
        <v>1</v>
      </c>
      <c r="D13" s="75" t="s">
        <v>0</v>
      </c>
      <c r="E13" s="19">
        <v>0</v>
      </c>
      <c r="F13" s="19">
        <f>F42</f>
        <v>340</v>
      </c>
      <c r="G13" s="19">
        <v>0</v>
      </c>
      <c r="H13" s="19">
        <f>H42</f>
        <v>450</v>
      </c>
      <c r="I13" s="19">
        <f t="shared" si="0"/>
        <v>790</v>
      </c>
      <c r="J13" s="19"/>
    </row>
    <row r="14" spans="1:18">
      <c r="A14" s="133">
        <v>2.5</v>
      </c>
      <c r="B14" s="84" t="s">
        <v>158</v>
      </c>
      <c r="C14" s="19">
        <v>1</v>
      </c>
      <c r="D14" s="75" t="s">
        <v>0</v>
      </c>
      <c r="E14" s="19">
        <v>0</v>
      </c>
      <c r="F14" s="19">
        <f>+F49</f>
        <v>1585.683</v>
      </c>
      <c r="G14" s="19">
        <v>0</v>
      </c>
      <c r="H14" s="19">
        <f>+H49</f>
        <v>1242</v>
      </c>
      <c r="I14" s="19">
        <f t="shared" si="0"/>
        <v>2827.683</v>
      </c>
      <c r="J14" s="19"/>
    </row>
    <row r="15" spans="1:18">
      <c r="A15" s="133"/>
      <c r="B15" s="84"/>
      <c r="C15" s="19"/>
      <c r="D15" s="75"/>
      <c r="E15" s="19"/>
      <c r="F15" s="19"/>
      <c r="G15" s="19"/>
      <c r="H15" s="19"/>
      <c r="I15" s="19"/>
      <c r="J15" s="19"/>
    </row>
    <row r="16" spans="1:18">
      <c r="A16" s="133"/>
      <c r="B16" s="84"/>
      <c r="C16" s="19"/>
      <c r="D16" s="75"/>
      <c r="E16" s="19"/>
      <c r="F16" s="19"/>
      <c r="G16" s="19"/>
      <c r="H16" s="19"/>
      <c r="I16" s="19"/>
      <c r="J16" s="19"/>
    </row>
    <row r="17" spans="1:16">
      <c r="A17" s="133"/>
      <c r="B17" s="84"/>
      <c r="C17" s="19"/>
      <c r="D17" s="75"/>
      <c r="E17" s="19"/>
      <c r="F17" s="19"/>
      <c r="G17" s="19"/>
      <c r="H17" s="19"/>
      <c r="I17" s="19"/>
      <c r="J17" s="19"/>
    </row>
    <row r="18" spans="1:16">
      <c r="A18" s="133"/>
      <c r="B18" s="84"/>
      <c r="C18" s="19"/>
      <c r="D18" s="75"/>
      <c r="E18" s="19"/>
      <c r="F18" s="19"/>
      <c r="G18" s="19"/>
      <c r="H18" s="19"/>
      <c r="I18" s="19"/>
      <c r="J18" s="19"/>
      <c r="L18" s="130"/>
    </row>
    <row r="19" spans="1:16">
      <c r="A19" s="133"/>
      <c r="B19" s="84"/>
      <c r="C19" s="19"/>
      <c r="D19" s="75"/>
      <c r="E19" s="19"/>
      <c r="F19" s="19"/>
      <c r="G19" s="19"/>
      <c r="H19" s="19"/>
      <c r="I19" s="19"/>
      <c r="J19" s="19"/>
      <c r="L19" s="130"/>
    </row>
    <row r="20" spans="1:16">
      <c r="A20" s="133"/>
      <c r="B20" s="84"/>
      <c r="C20" s="19"/>
      <c r="D20" s="75"/>
      <c r="E20" s="19"/>
      <c r="F20" s="19"/>
      <c r="G20" s="19"/>
      <c r="H20" s="19"/>
      <c r="I20" s="19"/>
      <c r="J20" s="19"/>
      <c r="L20" s="130"/>
    </row>
    <row r="21" spans="1:16">
      <c r="A21" s="133"/>
      <c r="B21" s="88"/>
      <c r="C21" s="19"/>
      <c r="D21" s="75"/>
      <c r="E21" s="19"/>
      <c r="F21" s="19"/>
      <c r="G21" s="19"/>
      <c r="H21" s="19"/>
      <c r="I21" s="19"/>
      <c r="J21" s="19"/>
    </row>
    <row r="22" spans="1:16">
      <c r="A22" s="133"/>
      <c r="B22" s="88"/>
      <c r="C22" s="19"/>
      <c r="D22" s="75"/>
      <c r="E22" s="19"/>
      <c r="F22" s="19"/>
      <c r="G22" s="19"/>
      <c r="H22" s="19"/>
      <c r="I22" s="19"/>
      <c r="J22" s="19"/>
    </row>
    <row r="23" spans="1:16">
      <c r="A23" s="133"/>
      <c r="B23" s="88"/>
      <c r="C23" s="19"/>
      <c r="D23" s="75"/>
      <c r="E23" s="19"/>
      <c r="F23" s="19"/>
      <c r="G23" s="19"/>
      <c r="H23" s="19"/>
      <c r="I23" s="19"/>
      <c r="J23" s="19"/>
    </row>
    <row r="24" spans="1:16" s="69" customFormat="1">
      <c r="A24" s="122"/>
      <c r="B24" s="116" t="s">
        <v>38</v>
      </c>
      <c r="C24" s="117"/>
      <c r="D24" s="118"/>
      <c r="E24" s="117"/>
      <c r="F24" s="117">
        <f>SUM(F10:F20)</f>
        <v>14437.427</v>
      </c>
      <c r="G24" s="117"/>
      <c r="H24" s="117">
        <f>SUM(H10:H20)</f>
        <v>7427</v>
      </c>
      <c r="I24" s="117">
        <f>SUM(I10:I20)</f>
        <v>21864.427</v>
      </c>
      <c r="J24" s="117"/>
      <c r="L24" s="136"/>
      <c r="M24" s="136"/>
    </row>
    <row r="25" spans="1:16" s="69" customFormat="1">
      <c r="A25" s="137">
        <v>2.1</v>
      </c>
      <c r="B25" s="113" t="s">
        <v>106</v>
      </c>
      <c r="C25" s="19"/>
      <c r="D25" s="75"/>
      <c r="E25" s="19"/>
      <c r="F25" s="19"/>
      <c r="G25" s="19"/>
      <c r="H25" s="19"/>
      <c r="I25" s="19"/>
      <c r="J25" s="26"/>
    </row>
    <row r="26" spans="1:16" s="69" customFormat="1">
      <c r="A26" s="138">
        <v>2.1</v>
      </c>
      <c r="B26" s="84" t="s">
        <v>180</v>
      </c>
      <c r="C26" s="19">
        <v>50</v>
      </c>
      <c r="D26" s="75" t="s">
        <v>2</v>
      </c>
      <c r="E26" s="19">
        <v>22.6</v>
      </c>
      <c r="F26" s="19">
        <f t="shared" ref="F26:F27" si="1">E26*C26</f>
        <v>1130</v>
      </c>
      <c r="G26" s="19">
        <f>+E26*0.5</f>
        <v>11.3</v>
      </c>
      <c r="H26" s="19">
        <f t="shared" ref="H26:H27" si="2">G26*C26</f>
        <v>565</v>
      </c>
      <c r="I26" s="19">
        <f t="shared" ref="I26:I27" si="3">H26+F26</f>
        <v>1695</v>
      </c>
      <c r="J26" s="26"/>
    </row>
    <row r="27" spans="1:16" s="69" customFormat="1">
      <c r="A27" s="138">
        <v>2.2000000000000002</v>
      </c>
      <c r="B27" s="84" t="s">
        <v>101</v>
      </c>
      <c r="C27" s="19">
        <v>1</v>
      </c>
      <c r="D27" s="75" t="s">
        <v>0</v>
      </c>
      <c r="E27" s="19">
        <f>F26*0.1</f>
        <v>113</v>
      </c>
      <c r="F27" s="19">
        <f t="shared" si="1"/>
        <v>113</v>
      </c>
      <c r="G27" s="19">
        <v>0</v>
      </c>
      <c r="H27" s="19">
        <f t="shared" si="2"/>
        <v>0</v>
      </c>
      <c r="I27" s="19">
        <f t="shared" si="3"/>
        <v>113</v>
      </c>
      <c r="J27" s="26"/>
    </row>
    <row r="28" spans="1:16" s="69" customFormat="1">
      <c r="A28" s="85"/>
      <c r="B28" s="84"/>
      <c r="C28" s="19"/>
      <c r="D28" s="75"/>
      <c r="E28" s="19"/>
      <c r="F28" s="19"/>
      <c r="G28" s="19"/>
      <c r="H28" s="19"/>
      <c r="I28" s="19"/>
      <c r="J28" s="26"/>
    </row>
    <row r="29" spans="1:16" s="69" customFormat="1">
      <c r="A29" s="122"/>
      <c r="B29" s="116" t="s">
        <v>107</v>
      </c>
      <c r="C29" s="117"/>
      <c r="D29" s="118"/>
      <c r="E29" s="117"/>
      <c r="F29" s="117">
        <f>SUM(F26:F27)</f>
        <v>1243</v>
      </c>
      <c r="G29" s="117"/>
      <c r="H29" s="117">
        <f>SUM(H26:H27)</f>
        <v>565</v>
      </c>
      <c r="I29" s="117">
        <f>SUM(I26:I27)</f>
        <v>1808</v>
      </c>
      <c r="J29" s="117"/>
    </row>
    <row r="30" spans="1:16" s="69" customFormat="1">
      <c r="A30" s="137">
        <v>2.2000000000000002</v>
      </c>
      <c r="B30" s="113" t="s">
        <v>104</v>
      </c>
      <c r="C30" s="26"/>
      <c r="D30" s="76"/>
      <c r="E30" s="26"/>
      <c r="F30" s="26"/>
      <c r="G30" s="26"/>
      <c r="H30" s="26"/>
      <c r="I30" s="26"/>
      <c r="J30" s="26"/>
    </row>
    <row r="31" spans="1:16" s="69" customFormat="1">
      <c r="A31" s="138">
        <v>2.1</v>
      </c>
      <c r="B31" s="139" t="s">
        <v>150</v>
      </c>
      <c r="C31" s="140">
        <v>126</v>
      </c>
      <c r="D31" s="141" t="s">
        <v>112</v>
      </c>
      <c r="E31" s="140">
        <v>12.04</v>
      </c>
      <c r="F31" s="19">
        <f t="shared" ref="F31:F32" si="4">E31*C31</f>
        <v>1517.04</v>
      </c>
      <c r="G31" s="140">
        <v>10</v>
      </c>
      <c r="H31" s="19">
        <f t="shared" ref="H31:H32" si="5">G31*C31</f>
        <v>1260</v>
      </c>
      <c r="I31" s="19">
        <f t="shared" ref="I31:I32" si="6">H31+F31</f>
        <v>2777.04</v>
      </c>
      <c r="J31" s="26"/>
      <c r="L31" s="69">
        <v>30.7</v>
      </c>
      <c r="M31" s="69">
        <v>68.400000000000006</v>
      </c>
      <c r="N31" s="69">
        <v>2.4500000000000002</v>
      </c>
      <c r="P31" s="69">
        <f>+L31+M31+N31</f>
        <v>101.55000000000001</v>
      </c>
    </row>
    <row r="32" spans="1:16" s="69" customFormat="1">
      <c r="A32" s="138">
        <v>2.2000000000000002</v>
      </c>
      <c r="B32" s="139" t="s">
        <v>100</v>
      </c>
      <c r="C32" s="140">
        <v>1</v>
      </c>
      <c r="D32" s="141" t="s">
        <v>0</v>
      </c>
      <c r="E32" s="140">
        <f>SUM(F31:F31)*0.1</f>
        <v>151.70400000000001</v>
      </c>
      <c r="F32" s="19">
        <f t="shared" si="4"/>
        <v>151.70400000000001</v>
      </c>
      <c r="G32" s="140">
        <v>0</v>
      </c>
      <c r="H32" s="19">
        <f t="shared" si="5"/>
        <v>0</v>
      </c>
      <c r="I32" s="19">
        <f t="shared" si="6"/>
        <v>151.70400000000001</v>
      </c>
      <c r="J32" s="26"/>
    </row>
    <row r="33" spans="1:10" s="69" customFormat="1">
      <c r="A33" s="83"/>
      <c r="B33" s="139"/>
      <c r="C33" s="140"/>
      <c r="D33" s="141"/>
      <c r="E33" s="140"/>
      <c r="F33" s="140"/>
      <c r="G33" s="140"/>
      <c r="H33" s="140"/>
      <c r="I33" s="140"/>
      <c r="J33" s="26"/>
    </row>
    <row r="34" spans="1:10" s="69" customFormat="1">
      <c r="A34" s="142"/>
      <c r="B34" s="116" t="s">
        <v>108</v>
      </c>
      <c r="C34" s="117"/>
      <c r="D34" s="118"/>
      <c r="E34" s="117"/>
      <c r="F34" s="117">
        <f>SUM(F31:F32)</f>
        <v>1668.7439999999999</v>
      </c>
      <c r="G34" s="117"/>
      <c r="H34" s="117">
        <f>SUM(H31:H32)</f>
        <v>1260</v>
      </c>
      <c r="I34" s="117">
        <f>SUM(I31:I32)</f>
        <v>2928.7440000000001</v>
      </c>
      <c r="J34" s="117"/>
    </row>
    <row r="35" spans="1:10" s="69" customFormat="1">
      <c r="A35" s="137">
        <v>2.2999999999999998</v>
      </c>
      <c r="B35" s="143" t="s">
        <v>105</v>
      </c>
      <c r="C35" s="140"/>
      <c r="D35" s="141"/>
      <c r="E35" s="140"/>
      <c r="F35" s="140"/>
      <c r="G35" s="140"/>
      <c r="H35" s="140"/>
      <c r="I35" s="140"/>
      <c r="J35" s="26"/>
    </row>
    <row r="36" spans="1:10" s="69" customFormat="1">
      <c r="A36" s="144">
        <v>3.1</v>
      </c>
      <c r="B36" s="84" t="s">
        <v>181</v>
      </c>
      <c r="C36" s="19">
        <v>32</v>
      </c>
      <c r="D36" s="75" t="s">
        <v>3</v>
      </c>
      <c r="E36" s="19">
        <v>300</v>
      </c>
      <c r="F36" s="19">
        <f t="shared" ref="F36:F40" si="7">E36*C36</f>
        <v>9600</v>
      </c>
      <c r="G36" s="19">
        <v>115</v>
      </c>
      <c r="H36" s="19">
        <f t="shared" ref="H36:H46" si="8">G36*C36</f>
        <v>3680</v>
      </c>
      <c r="I36" s="19">
        <f t="shared" ref="I36:I46" si="9">H36+F36</f>
        <v>13280</v>
      </c>
      <c r="J36" s="26"/>
    </row>
    <row r="37" spans="1:10" s="69" customFormat="1">
      <c r="A37" s="144">
        <v>3.2</v>
      </c>
      <c r="B37" s="84" t="s">
        <v>184</v>
      </c>
      <c r="C37" s="19">
        <v>2</v>
      </c>
      <c r="D37" s="75" t="s">
        <v>185</v>
      </c>
      <c r="E37" s="19">
        <v>0</v>
      </c>
      <c r="F37" s="19">
        <f t="shared" si="7"/>
        <v>0</v>
      </c>
      <c r="G37" s="19">
        <v>115</v>
      </c>
      <c r="H37" s="19">
        <f t="shared" ref="H37" si="10">G37*C37</f>
        <v>230</v>
      </c>
      <c r="I37" s="19">
        <f t="shared" ref="I37" si="11">H37+F37</f>
        <v>230</v>
      </c>
      <c r="J37" s="26"/>
    </row>
    <row r="38" spans="1:10" s="69" customFormat="1">
      <c r="A38" s="142"/>
      <c r="B38" s="116" t="s">
        <v>109</v>
      </c>
      <c r="C38" s="117"/>
      <c r="D38" s="118"/>
      <c r="E38" s="117"/>
      <c r="F38" s="117">
        <f>SUM(F36:F37)</f>
        <v>9600</v>
      </c>
      <c r="G38" s="117"/>
      <c r="H38" s="117">
        <f>SUM(H36:H37)</f>
        <v>3910</v>
      </c>
      <c r="I38" s="117">
        <f>SUM(I36:I37)</f>
        <v>13510</v>
      </c>
      <c r="J38" s="117"/>
    </row>
    <row r="39" spans="1:10" s="69" customFormat="1">
      <c r="A39" s="137">
        <v>2.4</v>
      </c>
      <c r="B39" s="113" t="s">
        <v>99</v>
      </c>
      <c r="C39" s="19"/>
      <c r="D39" s="75"/>
      <c r="E39" s="19"/>
      <c r="F39" s="19"/>
      <c r="G39" s="19"/>
      <c r="H39" s="19"/>
      <c r="I39" s="19"/>
      <c r="J39" s="26"/>
    </row>
    <row r="40" spans="1:10" s="69" customFormat="1">
      <c r="A40" s="138">
        <v>4.0999999999999996</v>
      </c>
      <c r="B40" s="84" t="s">
        <v>103</v>
      </c>
      <c r="C40" s="19">
        <v>5</v>
      </c>
      <c r="D40" s="75" t="s">
        <v>3</v>
      </c>
      <c r="E40" s="19">
        <v>68</v>
      </c>
      <c r="F40" s="19">
        <f t="shared" si="7"/>
        <v>340</v>
      </c>
      <c r="G40" s="19">
        <v>90</v>
      </c>
      <c r="H40" s="19">
        <f t="shared" si="8"/>
        <v>450</v>
      </c>
      <c r="I40" s="19">
        <f t="shared" si="9"/>
        <v>790</v>
      </c>
      <c r="J40" s="26"/>
    </row>
    <row r="41" spans="1:10" s="69" customFormat="1">
      <c r="A41" s="83"/>
      <c r="B41" s="88"/>
      <c r="C41" s="19"/>
      <c r="D41" s="75"/>
      <c r="E41" s="19"/>
      <c r="F41" s="19"/>
      <c r="G41" s="19"/>
      <c r="H41" s="19"/>
      <c r="I41" s="19"/>
      <c r="J41" s="26"/>
    </row>
    <row r="42" spans="1:10" s="69" customFormat="1">
      <c r="A42" s="142"/>
      <c r="B42" s="116" t="s">
        <v>110</v>
      </c>
      <c r="C42" s="117"/>
      <c r="D42" s="118"/>
      <c r="E42" s="117"/>
      <c r="F42" s="117">
        <f>SUM(F40:F41)</f>
        <v>340</v>
      </c>
      <c r="G42" s="117"/>
      <c r="H42" s="117">
        <f>SUM(H40:H41)</f>
        <v>450</v>
      </c>
      <c r="I42" s="117">
        <f>SUM(I40:I41)</f>
        <v>790</v>
      </c>
      <c r="J42" s="117"/>
    </row>
    <row r="43" spans="1:10" s="69" customFormat="1">
      <c r="A43" s="137">
        <v>2.5</v>
      </c>
      <c r="B43" s="113" t="s">
        <v>158</v>
      </c>
      <c r="C43" s="19"/>
      <c r="D43" s="75"/>
      <c r="E43" s="19"/>
      <c r="F43" s="19"/>
      <c r="G43" s="19"/>
      <c r="H43" s="19"/>
      <c r="I43" s="19"/>
      <c r="J43" s="26"/>
    </row>
    <row r="44" spans="1:10" s="69" customFormat="1">
      <c r="A44" s="138">
        <v>5.0999999999999996</v>
      </c>
      <c r="B44" s="84" t="s">
        <v>159</v>
      </c>
      <c r="C44" s="19">
        <v>81</v>
      </c>
      <c r="D44" s="75" t="s">
        <v>2</v>
      </c>
      <c r="E44" s="19">
        <v>11.03</v>
      </c>
      <c r="F44" s="19">
        <f t="shared" ref="F44:F46" si="12">E44*C44</f>
        <v>893.43</v>
      </c>
      <c r="G44" s="19">
        <v>7</v>
      </c>
      <c r="H44" s="19">
        <f t="shared" si="8"/>
        <v>567</v>
      </c>
      <c r="I44" s="19">
        <f t="shared" si="9"/>
        <v>1460.4299999999998</v>
      </c>
      <c r="J44" s="26"/>
    </row>
    <row r="45" spans="1:10" s="69" customFormat="1">
      <c r="A45" s="138">
        <v>5.2</v>
      </c>
      <c r="B45" s="84" t="s">
        <v>146</v>
      </c>
      <c r="C45" s="19">
        <v>27</v>
      </c>
      <c r="D45" s="75" t="s">
        <v>2</v>
      </c>
      <c r="E45" s="19">
        <v>20.3</v>
      </c>
      <c r="F45" s="19">
        <f t="shared" si="12"/>
        <v>548.1</v>
      </c>
      <c r="G45" s="19">
        <v>25</v>
      </c>
      <c r="H45" s="19">
        <f t="shared" si="8"/>
        <v>675</v>
      </c>
      <c r="I45" s="19">
        <f t="shared" si="9"/>
        <v>1223.0999999999999</v>
      </c>
      <c r="J45" s="26"/>
    </row>
    <row r="46" spans="1:10" s="69" customFormat="1">
      <c r="A46" s="138">
        <v>5.3</v>
      </c>
      <c r="B46" s="84" t="s">
        <v>102</v>
      </c>
      <c r="C46" s="19">
        <v>1</v>
      </c>
      <c r="D46" s="75" t="s">
        <v>0</v>
      </c>
      <c r="E46" s="19">
        <f>SUM(F44:F44)*0.1</f>
        <v>89.343000000000004</v>
      </c>
      <c r="F46" s="19">
        <f t="shared" si="12"/>
        <v>89.343000000000004</v>
      </c>
      <c r="G46" s="19">
        <v>0</v>
      </c>
      <c r="H46" s="19">
        <f t="shared" si="8"/>
        <v>0</v>
      </c>
      <c r="I46" s="19">
        <f t="shared" si="9"/>
        <v>89.343000000000004</v>
      </c>
      <c r="J46" s="26"/>
    </row>
    <row r="47" spans="1:10" s="69" customFormat="1">
      <c r="A47" s="138">
        <v>5.4</v>
      </c>
      <c r="B47" s="84" t="s">
        <v>101</v>
      </c>
      <c r="C47" s="19">
        <v>1</v>
      </c>
      <c r="D47" s="75" t="s">
        <v>0</v>
      </c>
      <c r="E47" s="145">
        <f>SUM(F45:F45)*0.1</f>
        <v>54.81</v>
      </c>
      <c r="F47" s="19">
        <f>E47*C47</f>
        <v>54.81</v>
      </c>
      <c r="G47" s="19">
        <v>0</v>
      </c>
      <c r="H47" s="19">
        <f>G47*C47</f>
        <v>0</v>
      </c>
      <c r="I47" s="19">
        <f>H47+F47</f>
        <v>54.81</v>
      </c>
      <c r="J47" s="26"/>
    </row>
    <row r="48" spans="1:10" s="69" customFormat="1">
      <c r="A48" s="146"/>
      <c r="B48" s="139"/>
      <c r="C48" s="134"/>
      <c r="D48" s="75"/>
      <c r="E48" s="19"/>
      <c r="F48" s="19"/>
      <c r="G48" s="19"/>
      <c r="H48" s="19"/>
      <c r="I48" s="19"/>
      <c r="J48" s="26"/>
    </row>
    <row r="49" spans="1:10" s="69" customFormat="1">
      <c r="A49" s="142"/>
      <c r="B49" s="116" t="s">
        <v>111</v>
      </c>
      <c r="C49" s="117"/>
      <c r="D49" s="118"/>
      <c r="E49" s="117"/>
      <c r="F49" s="117">
        <f>SUM(F44:F48)</f>
        <v>1585.683</v>
      </c>
      <c r="G49" s="117"/>
      <c r="H49" s="117">
        <f>SUM(H44:H48)</f>
        <v>1242</v>
      </c>
      <c r="I49" s="117">
        <f>SUM(I44:I48)</f>
        <v>2827.6829999999995</v>
      </c>
      <c r="J49" s="117"/>
    </row>
    <row r="50" spans="1:10">
      <c r="A50" s="147"/>
    </row>
    <row r="51" spans="1:10">
      <c r="A51" s="147"/>
    </row>
    <row r="52" spans="1:10">
      <c r="A52" s="147"/>
    </row>
    <row r="53" spans="1:10">
      <c r="A53" s="147"/>
    </row>
    <row r="54" spans="1:10">
      <c r="A54" s="147"/>
    </row>
    <row r="55" spans="1:10">
      <c r="A55" s="147"/>
    </row>
    <row r="56" spans="1:10">
      <c r="A56" s="147"/>
    </row>
    <row r="57" spans="1:10">
      <c r="A57" s="147"/>
    </row>
    <row r="58" spans="1:10">
      <c r="A58" s="147"/>
    </row>
    <row r="59" spans="1:10">
      <c r="A59" s="147"/>
    </row>
    <row r="60" spans="1:10">
      <c r="A60" s="147"/>
    </row>
    <row r="61" spans="1:10">
      <c r="A61" s="147"/>
    </row>
    <row r="62" spans="1:10">
      <c r="A62" s="147"/>
    </row>
    <row r="63" spans="1:10">
      <c r="A63" s="147"/>
    </row>
    <row r="64" spans="1:10">
      <c r="A64" s="147"/>
    </row>
    <row r="65" spans="1:1">
      <c r="A65" s="147"/>
    </row>
    <row r="66" spans="1:1">
      <c r="A66" s="147"/>
    </row>
    <row r="67" spans="1:1">
      <c r="A67" s="147"/>
    </row>
    <row r="68" spans="1:1">
      <c r="A68" s="147"/>
    </row>
    <row r="69" spans="1:1">
      <c r="A69" s="147"/>
    </row>
    <row r="70" spans="1:1">
      <c r="A70" s="147"/>
    </row>
    <row r="71" spans="1:1">
      <c r="A71" s="147"/>
    </row>
    <row r="72" spans="1:1">
      <c r="A72" s="147"/>
    </row>
    <row r="73" spans="1:1">
      <c r="A73" s="147"/>
    </row>
    <row r="74" spans="1:1">
      <c r="A74" s="147"/>
    </row>
    <row r="75" spans="1:1">
      <c r="A75" s="147"/>
    </row>
    <row r="76" spans="1:1">
      <c r="A76" s="147"/>
    </row>
    <row r="77" spans="1:1">
      <c r="A77" s="147"/>
    </row>
    <row r="78" spans="1:1">
      <c r="A78" s="147"/>
    </row>
    <row r="79" spans="1:1">
      <c r="A79" s="147"/>
    </row>
    <row r="127" spans="4:4">
      <c r="D127" s="131"/>
    </row>
  </sheetData>
  <mergeCells count="10">
    <mergeCell ref="A1:J1"/>
    <mergeCell ref="J2:J5"/>
    <mergeCell ref="A7:A8"/>
    <mergeCell ref="B7:B8"/>
    <mergeCell ref="C7:C8"/>
    <mergeCell ref="D7:D8"/>
    <mergeCell ref="E7:F7"/>
    <mergeCell ref="G7:H7"/>
    <mergeCell ref="I7:I8"/>
    <mergeCell ref="J7:J8"/>
  </mergeCells>
  <printOptions horizontalCentered="1"/>
  <pageMargins left="0.43307086614173229" right="0.27559055118110237" top="0.74803149606299213" bottom="0.74803149606299213" header="0.31496062992125984" footer="0.31496062992125984"/>
  <pageSetup paperSize="9" scale="95" fitToHeight="0" orientation="landscape" horizontalDpi="4294967293" r:id="rId1"/>
  <headerFooter>
    <oddHeader xml:space="preserve">&amp;R&amp;"TH Sarabun New,ธรรมดา"&amp;12แบบ ปร.4.2 (ก) หมวดงานระบบไฟฟ้าและสื่อสาร แผ่นที่ &amp;Nจากจำนวน &amp;N </oddHeader>
  </headerFooter>
  <rowBreaks count="2" manualBreakCount="2">
    <brk id="24" max="9" man="1"/>
    <brk id="34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156"/>
  <sheetViews>
    <sheetView view="pageLayout" zoomScaleNormal="100" zoomScaleSheetLayoutView="115" workbookViewId="0">
      <selection activeCell="A6" sqref="A6"/>
    </sheetView>
  </sheetViews>
  <sheetFormatPr defaultColWidth="9" defaultRowHeight="18.75"/>
  <cols>
    <col min="1" max="1" width="6.140625" style="129" customWidth="1"/>
    <col min="2" max="2" width="54.140625" style="104" customWidth="1"/>
    <col min="3" max="3" width="8.140625" style="90" bestFit="1" customWidth="1"/>
    <col min="4" max="4" width="7" style="104" customWidth="1"/>
    <col min="5" max="5" width="11.140625" style="104" bestFit="1" customWidth="1"/>
    <col min="6" max="6" width="13.42578125" style="104" bestFit="1" customWidth="1"/>
    <col min="7" max="7" width="9.5703125" style="104" bestFit="1" customWidth="1"/>
    <col min="8" max="8" width="11.140625" style="104" bestFit="1" customWidth="1"/>
    <col min="9" max="9" width="11.7109375" style="104" bestFit="1" customWidth="1"/>
    <col min="10" max="10" width="8.42578125" style="104" customWidth="1"/>
    <col min="11" max="11" width="9.140625" style="104" customWidth="1"/>
    <col min="12" max="12" width="9" style="104"/>
    <col min="13" max="13" width="14.42578125" style="104" customWidth="1"/>
    <col min="14" max="16384" width="9" style="104"/>
  </cols>
  <sheetData>
    <row r="1" spans="1:18">
      <c r="A1" s="258" t="s">
        <v>50</v>
      </c>
      <c r="B1" s="259"/>
      <c r="C1" s="259"/>
      <c r="D1" s="259"/>
      <c r="E1" s="259"/>
      <c r="F1" s="259"/>
      <c r="G1" s="259"/>
      <c r="H1" s="259"/>
      <c r="I1" s="259"/>
      <c r="J1" s="260"/>
    </row>
    <row r="2" spans="1:18">
      <c r="A2" s="99" t="s">
        <v>175</v>
      </c>
      <c r="B2" s="101"/>
      <c r="C2" s="101"/>
      <c r="D2" s="265"/>
      <c r="E2" s="265"/>
      <c r="F2" s="265"/>
      <c r="G2" s="265"/>
      <c r="H2" s="265"/>
      <c r="I2" s="265"/>
      <c r="J2" s="261"/>
    </row>
    <row r="3" spans="1:18">
      <c r="A3" s="70" t="s">
        <v>177</v>
      </c>
      <c r="C3" s="104"/>
      <c r="D3" s="105"/>
      <c r="E3" s="106"/>
      <c r="F3" s="107"/>
      <c r="H3" s="107"/>
      <c r="J3" s="262"/>
    </row>
    <row r="4" spans="1:18">
      <c r="A4" s="108" t="s">
        <v>125</v>
      </c>
      <c r="C4" s="104"/>
      <c r="D4" s="105"/>
      <c r="E4" s="106"/>
      <c r="F4" s="107"/>
      <c r="H4" s="107"/>
      <c r="J4" s="262"/>
    </row>
    <row r="5" spans="1:18">
      <c r="A5" s="70" t="s">
        <v>178</v>
      </c>
      <c r="C5" s="104"/>
      <c r="D5" s="105"/>
      <c r="E5" s="106"/>
      <c r="F5" s="107"/>
      <c r="H5" s="107"/>
      <c r="J5" s="262"/>
    </row>
    <row r="6" spans="1:18">
      <c r="A6" s="211" t="s">
        <v>191</v>
      </c>
      <c r="B6" s="119"/>
      <c r="C6" s="119"/>
      <c r="D6" s="73"/>
      <c r="E6" s="120"/>
      <c r="F6" s="266"/>
      <c r="G6" s="266"/>
      <c r="H6" s="119"/>
      <c r="I6" s="119"/>
      <c r="J6" s="121"/>
      <c r="R6" s="109"/>
    </row>
    <row r="7" spans="1:18">
      <c r="A7" s="237" t="s">
        <v>4</v>
      </c>
      <c r="B7" s="238" t="s">
        <v>0</v>
      </c>
      <c r="C7" s="239" t="s">
        <v>5</v>
      </c>
      <c r="D7" s="263" t="s">
        <v>1</v>
      </c>
      <c r="E7" s="264" t="s">
        <v>6</v>
      </c>
      <c r="F7" s="264"/>
      <c r="G7" s="264" t="s">
        <v>7</v>
      </c>
      <c r="H7" s="264"/>
      <c r="I7" s="240" t="s">
        <v>8</v>
      </c>
      <c r="J7" s="239" t="s">
        <v>9</v>
      </c>
    </row>
    <row r="8" spans="1:18">
      <c r="A8" s="237"/>
      <c r="B8" s="238"/>
      <c r="C8" s="239"/>
      <c r="D8" s="263"/>
      <c r="E8" s="112" t="s">
        <v>13</v>
      </c>
      <c r="F8" s="112" t="s">
        <v>10</v>
      </c>
      <c r="G8" s="112" t="s">
        <v>13</v>
      </c>
      <c r="H8" s="112" t="s">
        <v>10</v>
      </c>
      <c r="I8" s="240"/>
      <c r="J8" s="240"/>
    </row>
    <row r="9" spans="1:18">
      <c r="A9" s="76">
        <v>3</v>
      </c>
      <c r="B9" s="113" t="s">
        <v>135</v>
      </c>
      <c r="C9" s="19"/>
      <c r="D9" s="75"/>
      <c r="E9" s="19"/>
      <c r="F9" s="19"/>
      <c r="G9" s="19"/>
      <c r="H9" s="19"/>
      <c r="I9" s="19"/>
      <c r="J9" s="19"/>
    </row>
    <row r="10" spans="1:18">
      <c r="A10" s="78">
        <v>3.1</v>
      </c>
      <c r="B10" s="79" t="s">
        <v>34</v>
      </c>
      <c r="C10" s="19">
        <v>1</v>
      </c>
      <c r="D10" s="75" t="s">
        <v>0</v>
      </c>
      <c r="E10" s="19">
        <v>0</v>
      </c>
      <c r="F10" s="19">
        <f>F38</f>
        <v>6606.9675000000007</v>
      </c>
      <c r="G10" s="19">
        <v>0</v>
      </c>
      <c r="H10" s="19">
        <f>H38</f>
        <v>4050.0252500000001</v>
      </c>
      <c r="I10" s="19">
        <f t="shared" ref="I10:I11" si="0">H10+F10</f>
        <v>10656.992750000001</v>
      </c>
      <c r="J10" s="19"/>
    </row>
    <row r="11" spans="1:18">
      <c r="A11" s="78">
        <v>3.2</v>
      </c>
      <c r="B11" s="79" t="s">
        <v>35</v>
      </c>
      <c r="C11" s="19">
        <v>1</v>
      </c>
      <c r="D11" s="75" t="s">
        <v>0</v>
      </c>
      <c r="E11" s="19">
        <v>0</v>
      </c>
      <c r="F11" s="19">
        <f>F52</f>
        <v>23113.696250000001</v>
      </c>
      <c r="G11" s="19">
        <v>0</v>
      </c>
      <c r="H11" s="19">
        <f>H52</f>
        <v>11991.422624999999</v>
      </c>
      <c r="I11" s="19">
        <f t="shared" si="0"/>
        <v>35105.118875</v>
      </c>
      <c r="J11" s="19"/>
    </row>
    <row r="12" spans="1:18">
      <c r="A12" s="78"/>
      <c r="B12" s="79"/>
      <c r="C12" s="19"/>
      <c r="D12" s="75"/>
      <c r="E12" s="19"/>
      <c r="F12" s="19"/>
      <c r="G12" s="19"/>
      <c r="H12" s="19"/>
      <c r="I12" s="19"/>
      <c r="J12" s="19"/>
    </row>
    <row r="13" spans="1:18">
      <c r="A13" s="78"/>
      <c r="B13" s="79"/>
      <c r="C13" s="19"/>
      <c r="D13" s="75"/>
      <c r="E13" s="19"/>
      <c r="F13" s="19"/>
      <c r="G13" s="19"/>
      <c r="H13" s="19"/>
      <c r="I13" s="19"/>
      <c r="J13" s="19"/>
    </row>
    <row r="14" spans="1:18">
      <c r="A14" s="78"/>
      <c r="B14" s="79"/>
      <c r="C14" s="19"/>
      <c r="D14" s="75"/>
      <c r="E14" s="19"/>
      <c r="F14" s="19"/>
      <c r="G14" s="19"/>
      <c r="H14" s="19"/>
      <c r="I14" s="19"/>
      <c r="J14" s="19"/>
    </row>
    <row r="15" spans="1:18">
      <c r="A15" s="78"/>
      <c r="B15" s="114"/>
      <c r="C15" s="19"/>
      <c r="D15" s="75"/>
      <c r="E15" s="19"/>
      <c r="F15" s="19"/>
      <c r="G15" s="19"/>
      <c r="H15" s="19"/>
      <c r="I15" s="19"/>
      <c r="J15" s="19"/>
    </row>
    <row r="16" spans="1:18">
      <c r="A16" s="87"/>
      <c r="B16" s="87"/>
      <c r="C16" s="19"/>
      <c r="D16" s="75"/>
      <c r="E16" s="19"/>
      <c r="F16" s="19"/>
      <c r="G16" s="19"/>
      <c r="H16" s="19"/>
      <c r="I16" s="19"/>
      <c r="J16" s="19"/>
    </row>
    <row r="17" spans="1:13">
      <c r="A17" s="87"/>
      <c r="B17" s="87"/>
      <c r="C17" s="19"/>
      <c r="D17" s="75"/>
      <c r="E17" s="19"/>
      <c r="F17" s="19"/>
      <c r="G17" s="19"/>
      <c r="H17" s="19"/>
      <c r="I17" s="19"/>
      <c r="J17" s="19"/>
    </row>
    <row r="18" spans="1:13">
      <c r="A18" s="87"/>
      <c r="B18" s="87"/>
      <c r="C18" s="19"/>
      <c r="D18" s="75"/>
      <c r="E18" s="19"/>
      <c r="F18" s="19"/>
      <c r="G18" s="19"/>
      <c r="H18" s="19"/>
      <c r="I18" s="19"/>
      <c r="J18" s="19"/>
    </row>
    <row r="19" spans="1:13">
      <c r="A19" s="87"/>
      <c r="B19" s="87"/>
      <c r="C19" s="19"/>
      <c r="D19" s="75"/>
      <c r="E19" s="19"/>
      <c r="F19" s="19"/>
      <c r="G19" s="19"/>
      <c r="H19" s="19"/>
      <c r="I19" s="19"/>
      <c r="J19" s="19"/>
    </row>
    <row r="20" spans="1:13">
      <c r="A20" s="87"/>
      <c r="B20" s="87"/>
      <c r="C20" s="19"/>
      <c r="D20" s="75"/>
      <c r="E20" s="19"/>
      <c r="F20" s="19"/>
      <c r="G20" s="19"/>
      <c r="H20" s="19"/>
      <c r="I20" s="19"/>
      <c r="J20" s="19"/>
    </row>
    <row r="21" spans="1:13">
      <c r="A21" s="82"/>
      <c r="B21" s="87"/>
      <c r="C21" s="19"/>
      <c r="D21" s="75"/>
      <c r="E21" s="19"/>
      <c r="F21" s="19"/>
      <c r="G21" s="19"/>
      <c r="H21" s="19"/>
      <c r="I21" s="19"/>
      <c r="J21" s="19"/>
    </row>
    <row r="22" spans="1:13">
      <c r="A22" s="82"/>
      <c r="B22" s="87"/>
      <c r="C22" s="19"/>
      <c r="D22" s="75"/>
      <c r="E22" s="19"/>
      <c r="F22" s="19"/>
      <c r="G22" s="19"/>
      <c r="H22" s="19"/>
      <c r="I22" s="19"/>
      <c r="J22" s="19"/>
    </row>
    <row r="23" spans="1:13">
      <c r="A23" s="82"/>
      <c r="B23" s="87"/>
      <c r="C23" s="19"/>
      <c r="D23" s="75"/>
      <c r="E23" s="19"/>
      <c r="F23" s="19"/>
      <c r="G23" s="19"/>
      <c r="H23" s="19"/>
      <c r="I23" s="19"/>
      <c r="J23" s="19"/>
    </row>
    <row r="24" spans="1:13" s="69" customFormat="1">
      <c r="A24" s="122"/>
      <c r="B24" s="116" t="s">
        <v>22</v>
      </c>
      <c r="C24" s="117"/>
      <c r="D24" s="118"/>
      <c r="E24" s="117"/>
      <c r="F24" s="117">
        <f>SUM(F10:F17)</f>
        <v>29720.66375</v>
      </c>
      <c r="G24" s="117"/>
      <c r="H24" s="117">
        <f>SUM(H10:H17)</f>
        <v>16041.447875</v>
      </c>
      <c r="I24" s="117">
        <f>SUM(I10:I17)</f>
        <v>45762.111625000005</v>
      </c>
      <c r="J24" s="117"/>
    </row>
    <row r="25" spans="1:13">
      <c r="A25" s="123">
        <v>3.1</v>
      </c>
      <c r="B25" s="124" t="s">
        <v>34</v>
      </c>
      <c r="C25" s="19"/>
      <c r="D25" s="75"/>
      <c r="E25" s="19"/>
      <c r="F25" s="19"/>
      <c r="G25" s="19"/>
      <c r="H25" s="19"/>
      <c r="I25" s="19"/>
      <c r="J25" s="19"/>
    </row>
    <row r="26" spans="1:13">
      <c r="A26" s="125">
        <v>1.1000000000000001</v>
      </c>
      <c r="B26" s="79" t="s">
        <v>127</v>
      </c>
      <c r="C26" s="19"/>
      <c r="D26" s="75"/>
      <c r="E26" s="19"/>
      <c r="F26" s="19"/>
      <c r="G26" s="19"/>
      <c r="H26" s="19"/>
      <c r="I26" s="19"/>
      <c r="J26" s="19"/>
    </row>
    <row r="27" spans="1:13">
      <c r="A27" s="125"/>
      <c r="B27" s="88" t="s">
        <v>128</v>
      </c>
      <c r="C27" s="19">
        <v>8.6</v>
      </c>
      <c r="D27" s="75" t="s">
        <v>2</v>
      </c>
      <c r="E27" s="19">
        <f>L27/4</f>
        <v>13.25</v>
      </c>
      <c r="F27" s="19">
        <f t="shared" ref="F27:F32" si="1">E27*C27</f>
        <v>113.94999999999999</v>
      </c>
      <c r="G27" s="19">
        <v>30</v>
      </c>
      <c r="H27" s="19">
        <f t="shared" ref="H27:H32" si="2">G27*C27</f>
        <v>258</v>
      </c>
      <c r="I27" s="19">
        <f t="shared" ref="I27:I32" si="3">H27+F27</f>
        <v>371.95</v>
      </c>
      <c r="J27" s="19"/>
      <c r="L27" s="104">
        <v>53</v>
      </c>
      <c r="M27" s="104">
        <f>L27/4</f>
        <v>13.25</v>
      </c>
    </row>
    <row r="28" spans="1:13">
      <c r="A28" s="82"/>
      <c r="B28" s="88" t="s">
        <v>129</v>
      </c>
      <c r="C28" s="19">
        <v>40.5</v>
      </c>
      <c r="D28" s="75" t="s">
        <v>2</v>
      </c>
      <c r="E28" s="19">
        <f t="shared" ref="E28:E29" si="4">L28/4</f>
        <v>16</v>
      </c>
      <c r="F28" s="19">
        <f t="shared" si="1"/>
        <v>648</v>
      </c>
      <c r="G28" s="19">
        <v>30</v>
      </c>
      <c r="H28" s="19">
        <f t="shared" si="2"/>
        <v>1215</v>
      </c>
      <c r="I28" s="19">
        <f t="shared" si="3"/>
        <v>1863</v>
      </c>
      <c r="J28" s="19"/>
      <c r="L28" s="104">
        <v>64</v>
      </c>
    </row>
    <row r="29" spans="1:13">
      <c r="A29" s="82"/>
      <c r="B29" s="88" t="s">
        <v>130</v>
      </c>
      <c r="C29" s="19">
        <v>28.5</v>
      </c>
      <c r="D29" s="75" t="s">
        <v>2</v>
      </c>
      <c r="E29" s="19">
        <f t="shared" si="4"/>
        <v>25.25</v>
      </c>
      <c r="F29" s="19">
        <f t="shared" si="1"/>
        <v>719.625</v>
      </c>
      <c r="G29" s="19">
        <v>30</v>
      </c>
      <c r="H29" s="19">
        <f t="shared" si="2"/>
        <v>855</v>
      </c>
      <c r="I29" s="19">
        <f t="shared" si="3"/>
        <v>1574.625</v>
      </c>
      <c r="J29" s="19"/>
      <c r="L29" s="104">
        <v>101</v>
      </c>
    </row>
    <row r="30" spans="1:13">
      <c r="A30" s="85">
        <v>1.2</v>
      </c>
      <c r="B30" s="84" t="s">
        <v>26</v>
      </c>
      <c r="C30" s="19">
        <v>1</v>
      </c>
      <c r="D30" s="75" t="s">
        <v>11</v>
      </c>
      <c r="E30" s="19">
        <f>SUM(F27:F29)*0.5</f>
        <v>740.78750000000002</v>
      </c>
      <c r="F30" s="19">
        <f t="shared" si="1"/>
        <v>740.78750000000002</v>
      </c>
      <c r="G30" s="19">
        <f>E30*0.3</f>
        <v>222.23625000000001</v>
      </c>
      <c r="H30" s="19">
        <f t="shared" si="2"/>
        <v>222.23625000000001</v>
      </c>
      <c r="I30" s="19">
        <f t="shared" si="3"/>
        <v>963.02375000000006</v>
      </c>
      <c r="J30" s="19"/>
    </row>
    <row r="31" spans="1:13">
      <c r="A31" s="85">
        <v>1.3</v>
      </c>
      <c r="B31" s="84" t="s">
        <v>25</v>
      </c>
      <c r="C31" s="19">
        <v>1</v>
      </c>
      <c r="D31" s="75" t="s">
        <v>11</v>
      </c>
      <c r="E31" s="19">
        <f>SUM(F27:F29)*0.3</f>
        <v>444.47250000000003</v>
      </c>
      <c r="F31" s="19">
        <f t="shared" si="1"/>
        <v>444.47250000000003</v>
      </c>
      <c r="G31" s="19">
        <f>E31*0.3</f>
        <v>133.34174999999999</v>
      </c>
      <c r="H31" s="19">
        <f t="shared" si="2"/>
        <v>133.34174999999999</v>
      </c>
      <c r="I31" s="19">
        <f t="shared" si="3"/>
        <v>577.81425000000002</v>
      </c>
      <c r="J31" s="19"/>
    </row>
    <row r="32" spans="1:13">
      <c r="A32" s="85">
        <v>1.4</v>
      </c>
      <c r="B32" s="84" t="s">
        <v>24</v>
      </c>
      <c r="C32" s="19">
        <v>1</v>
      </c>
      <c r="D32" s="75" t="s">
        <v>11</v>
      </c>
      <c r="E32" s="19">
        <f>SUM(F27:F29)*0.1</f>
        <v>148.1575</v>
      </c>
      <c r="F32" s="19">
        <f t="shared" si="1"/>
        <v>148.1575</v>
      </c>
      <c r="G32" s="19">
        <f>E32*0.3</f>
        <v>44.447249999999997</v>
      </c>
      <c r="H32" s="19">
        <f t="shared" si="2"/>
        <v>44.447249999999997</v>
      </c>
      <c r="I32" s="19">
        <f t="shared" si="3"/>
        <v>192.60475</v>
      </c>
      <c r="J32" s="19"/>
    </row>
    <row r="33" spans="1:16">
      <c r="A33" s="85">
        <v>1.5</v>
      </c>
      <c r="B33" s="84" t="s">
        <v>132</v>
      </c>
      <c r="C33" s="19">
        <v>2</v>
      </c>
      <c r="D33" s="75" t="s">
        <v>52</v>
      </c>
      <c r="E33" s="19">
        <v>378</v>
      </c>
      <c r="F33" s="19">
        <f t="shared" ref="F33:F34" si="5">E33*C33</f>
        <v>756</v>
      </c>
      <c r="G33" s="19">
        <v>200</v>
      </c>
      <c r="H33" s="19">
        <f t="shared" ref="H33:H35" si="6">G33*C33</f>
        <v>400</v>
      </c>
      <c r="I33" s="19">
        <f t="shared" ref="I33:I35" si="7">H33+F33</f>
        <v>1156</v>
      </c>
      <c r="J33" s="19"/>
      <c r="L33" s="104">
        <f>+C36*0.15</f>
        <v>0.67499999999999993</v>
      </c>
      <c r="M33" s="104">
        <v>2477</v>
      </c>
      <c r="N33" s="104">
        <v>435</v>
      </c>
      <c r="O33" s="126">
        <f>+M33*L33</f>
        <v>1671.9749999999999</v>
      </c>
      <c r="P33" s="126">
        <f>+N33*L33</f>
        <v>293.62499999999994</v>
      </c>
    </row>
    <row r="34" spans="1:16">
      <c r="A34" s="85">
        <v>1.6</v>
      </c>
      <c r="B34" s="84" t="s">
        <v>133</v>
      </c>
      <c r="C34" s="19">
        <v>1</v>
      </c>
      <c r="D34" s="75" t="s">
        <v>52</v>
      </c>
      <c r="E34" s="19">
        <v>259</v>
      </c>
      <c r="F34" s="19">
        <f t="shared" si="5"/>
        <v>259</v>
      </c>
      <c r="G34" s="19">
        <v>200</v>
      </c>
      <c r="H34" s="19">
        <f t="shared" si="6"/>
        <v>200</v>
      </c>
      <c r="I34" s="19">
        <f t="shared" si="7"/>
        <v>459</v>
      </c>
      <c r="J34" s="19"/>
      <c r="L34" s="104">
        <f>+(0.15*5)+(0.15*5)</f>
        <v>1.5</v>
      </c>
      <c r="M34" s="104">
        <v>350</v>
      </c>
      <c r="N34" s="104">
        <v>155</v>
      </c>
      <c r="O34" s="126">
        <f>+M34*L34</f>
        <v>525</v>
      </c>
      <c r="P34" s="126">
        <f>+N34*L34</f>
        <v>232.5</v>
      </c>
    </row>
    <row r="35" spans="1:16">
      <c r="A35" s="85">
        <v>1.7</v>
      </c>
      <c r="B35" s="84" t="s">
        <v>134</v>
      </c>
      <c r="C35" s="19">
        <v>1</v>
      </c>
      <c r="D35" s="75" t="s">
        <v>3</v>
      </c>
      <c r="E35" s="19">
        <v>580</v>
      </c>
      <c r="F35" s="19">
        <f>E35*C35</f>
        <v>580</v>
      </c>
      <c r="G35" s="19">
        <v>200</v>
      </c>
      <c r="H35" s="19">
        <f t="shared" si="6"/>
        <v>200</v>
      </c>
      <c r="I35" s="19">
        <f t="shared" si="7"/>
        <v>780</v>
      </c>
      <c r="J35" s="19"/>
      <c r="O35" s="126">
        <f>+O33+O34</f>
        <v>2196.9749999999999</v>
      </c>
      <c r="P35" s="126">
        <f>+P33+P34</f>
        <v>526.125</v>
      </c>
    </row>
    <row r="36" spans="1:16">
      <c r="A36" s="85">
        <v>1.8</v>
      </c>
      <c r="B36" s="84" t="s">
        <v>160</v>
      </c>
      <c r="C36" s="19">
        <f>2.5*1.8</f>
        <v>4.5</v>
      </c>
      <c r="D36" s="75" t="s">
        <v>19</v>
      </c>
      <c r="E36" s="19">
        <f>+O35/C36</f>
        <v>488.21666666666664</v>
      </c>
      <c r="F36" s="19">
        <f>E36*C36</f>
        <v>2196.9749999999999</v>
      </c>
      <c r="G36" s="19">
        <v>116</v>
      </c>
      <c r="H36" s="19">
        <f t="shared" ref="H36" si="8">G36*C36</f>
        <v>522</v>
      </c>
      <c r="I36" s="19">
        <f t="shared" ref="I36" si="9">H36+F36</f>
        <v>2718.9749999999999</v>
      </c>
      <c r="J36" s="19"/>
      <c r="O36" s="127">
        <f>+O35/C36</f>
        <v>488.21666666666664</v>
      </c>
      <c r="P36" s="127">
        <f>+P35/C36</f>
        <v>116.91666666666667</v>
      </c>
    </row>
    <row r="37" spans="1:16">
      <c r="A37" s="82"/>
      <c r="B37" s="84"/>
      <c r="C37" s="19"/>
      <c r="D37" s="75"/>
      <c r="E37" s="19"/>
      <c r="F37" s="19"/>
      <c r="G37" s="19"/>
      <c r="H37" s="19"/>
      <c r="I37" s="19"/>
      <c r="J37" s="19"/>
    </row>
    <row r="38" spans="1:16" s="69" customFormat="1">
      <c r="A38" s="122"/>
      <c r="B38" s="116" t="s">
        <v>37</v>
      </c>
      <c r="C38" s="117"/>
      <c r="D38" s="118"/>
      <c r="E38" s="117"/>
      <c r="F38" s="117">
        <f>SUM(F26:F36)</f>
        <v>6606.9675000000007</v>
      </c>
      <c r="G38" s="117"/>
      <c r="H38" s="117">
        <f>SUM(H26:H36)</f>
        <v>4050.0252500000001</v>
      </c>
      <c r="I38" s="117">
        <f>SUM(I26:I36)</f>
        <v>10656.992750000001</v>
      </c>
      <c r="J38" s="117"/>
    </row>
    <row r="39" spans="1:16">
      <c r="A39" s="123">
        <v>3.2</v>
      </c>
      <c r="B39" s="124" t="s">
        <v>35</v>
      </c>
      <c r="C39" s="19"/>
      <c r="D39" s="75"/>
      <c r="E39" s="19"/>
      <c r="F39" s="19"/>
      <c r="G39" s="19"/>
      <c r="H39" s="19"/>
      <c r="I39" s="19"/>
      <c r="J39" s="19"/>
    </row>
    <row r="40" spans="1:16">
      <c r="A40" s="85">
        <v>2.1</v>
      </c>
      <c r="B40" s="79" t="s">
        <v>63</v>
      </c>
      <c r="C40" s="19"/>
      <c r="D40" s="75"/>
      <c r="E40" s="19"/>
      <c r="F40" s="19"/>
      <c r="G40" s="19"/>
      <c r="H40" s="19"/>
      <c r="I40" s="19"/>
      <c r="J40" s="19"/>
    </row>
    <row r="41" spans="1:16">
      <c r="A41" s="85"/>
      <c r="B41" s="88" t="s">
        <v>130</v>
      </c>
      <c r="C41" s="19">
        <v>4.7</v>
      </c>
      <c r="D41" s="75" t="s">
        <v>2</v>
      </c>
      <c r="E41" s="19">
        <f>L41/4</f>
        <v>17.5</v>
      </c>
      <c r="F41" s="19">
        <f t="shared" ref="F41:F51" si="10">E41*C41</f>
        <v>82.25</v>
      </c>
      <c r="G41" s="19">
        <v>30</v>
      </c>
      <c r="H41" s="19">
        <f t="shared" ref="H41" si="11">G41*C41</f>
        <v>141</v>
      </c>
      <c r="I41" s="19">
        <f t="shared" ref="I41" si="12">H41+F41</f>
        <v>223.25</v>
      </c>
      <c r="J41" s="19"/>
      <c r="L41" s="104">
        <v>70</v>
      </c>
      <c r="M41" s="88" t="s">
        <v>130</v>
      </c>
    </row>
    <row r="42" spans="1:16">
      <c r="A42" s="85"/>
      <c r="B42" s="88" t="s">
        <v>68</v>
      </c>
      <c r="C42" s="19">
        <v>6.4</v>
      </c>
      <c r="D42" s="75" t="s">
        <v>2</v>
      </c>
      <c r="E42" s="19">
        <f>L42/4</f>
        <v>21.75</v>
      </c>
      <c r="F42" s="19">
        <f t="shared" si="10"/>
        <v>139.20000000000002</v>
      </c>
      <c r="G42" s="19">
        <v>30</v>
      </c>
      <c r="H42" s="19">
        <f t="shared" ref="H42:H51" si="13">G42*C42</f>
        <v>192</v>
      </c>
      <c r="I42" s="19">
        <f t="shared" ref="I42:I51" si="14">H42+F42</f>
        <v>331.20000000000005</v>
      </c>
      <c r="J42" s="19"/>
      <c r="L42" s="104">
        <v>87</v>
      </c>
      <c r="M42" s="88" t="s">
        <v>68</v>
      </c>
    </row>
    <row r="43" spans="1:16">
      <c r="A43" s="85"/>
      <c r="B43" s="88" t="s">
        <v>69</v>
      </c>
      <c r="C43" s="19">
        <v>35.33</v>
      </c>
      <c r="D43" s="75" t="s">
        <v>2</v>
      </c>
      <c r="E43" s="19">
        <f>L43/4</f>
        <v>45</v>
      </c>
      <c r="F43" s="19">
        <f t="shared" si="10"/>
        <v>1589.85</v>
      </c>
      <c r="G43" s="19">
        <v>40</v>
      </c>
      <c r="H43" s="19">
        <f t="shared" si="13"/>
        <v>1413.1999999999998</v>
      </c>
      <c r="I43" s="19">
        <f t="shared" si="14"/>
        <v>3003.0499999999997</v>
      </c>
      <c r="J43" s="19"/>
      <c r="L43" s="104">
        <v>180</v>
      </c>
      <c r="M43" s="88" t="s">
        <v>69</v>
      </c>
    </row>
    <row r="44" spans="1:16">
      <c r="A44" s="85"/>
      <c r="B44" s="88" t="s">
        <v>70</v>
      </c>
      <c r="C44" s="19">
        <v>12.09</v>
      </c>
      <c r="D44" s="75" t="s">
        <v>2</v>
      </c>
      <c r="E44" s="19">
        <f>L44/4</f>
        <v>98.75</v>
      </c>
      <c r="F44" s="19">
        <f t="shared" si="10"/>
        <v>1193.8875</v>
      </c>
      <c r="G44" s="19">
        <v>75</v>
      </c>
      <c r="H44" s="19">
        <f t="shared" si="13"/>
        <v>906.75</v>
      </c>
      <c r="I44" s="19">
        <f t="shared" si="14"/>
        <v>2100.6374999999998</v>
      </c>
      <c r="J44" s="19"/>
      <c r="L44" s="104">
        <v>395</v>
      </c>
      <c r="M44" s="88" t="s">
        <v>70</v>
      </c>
    </row>
    <row r="45" spans="1:16">
      <c r="A45" s="85"/>
      <c r="B45" s="88" t="s">
        <v>67</v>
      </c>
      <c r="C45" s="19">
        <v>53.96</v>
      </c>
      <c r="D45" s="75" t="s">
        <v>2</v>
      </c>
      <c r="E45" s="19">
        <f>L45/4</f>
        <v>160</v>
      </c>
      <c r="F45" s="19">
        <f t="shared" si="10"/>
        <v>8633.6</v>
      </c>
      <c r="G45" s="19">
        <v>100</v>
      </c>
      <c r="H45" s="19">
        <f t="shared" si="13"/>
        <v>5396</v>
      </c>
      <c r="I45" s="19">
        <f t="shared" si="14"/>
        <v>14029.6</v>
      </c>
      <c r="J45" s="19"/>
      <c r="L45" s="104">
        <v>640</v>
      </c>
      <c r="M45" s="88" t="s">
        <v>67</v>
      </c>
    </row>
    <row r="46" spans="1:16">
      <c r="A46" s="85">
        <v>2.2000000000000002</v>
      </c>
      <c r="B46" s="84" t="s">
        <v>26</v>
      </c>
      <c r="C46" s="19">
        <v>1</v>
      </c>
      <c r="D46" s="75" t="s">
        <v>11</v>
      </c>
      <c r="E46" s="19">
        <f>SUM(F41:F45)*0.5</f>
        <v>5819.3937500000002</v>
      </c>
      <c r="F46" s="19">
        <f>E46*C46</f>
        <v>5819.3937500000002</v>
      </c>
      <c r="G46" s="19">
        <f>E46*0.3</f>
        <v>1745.818125</v>
      </c>
      <c r="H46" s="19">
        <f>G46*C46</f>
        <v>1745.818125</v>
      </c>
      <c r="I46" s="19">
        <f>H46+F46</f>
        <v>7565.211875</v>
      </c>
      <c r="J46" s="19"/>
    </row>
    <row r="47" spans="1:16">
      <c r="A47" s="85">
        <v>2.2999999999999998</v>
      </c>
      <c r="B47" s="84" t="s">
        <v>25</v>
      </c>
      <c r="C47" s="19">
        <v>1</v>
      </c>
      <c r="D47" s="75" t="s">
        <v>11</v>
      </c>
      <c r="E47" s="19">
        <f>SUM(F40:F45)*0.3</f>
        <v>3491.63625</v>
      </c>
      <c r="F47" s="19">
        <f>E47*C47</f>
        <v>3491.63625</v>
      </c>
      <c r="G47" s="19">
        <f>E47*0.3</f>
        <v>1047.490875</v>
      </c>
      <c r="H47" s="19">
        <f>G47*C47</f>
        <v>1047.490875</v>
      </c>
      <c r="I47" s="19">
        <f>H47+F47</f>
        <v>4539.127125</v>
      </c>
      <c r="J47" s="19"/>
    </row>
    <row r="48" spans="1:16">
      <c r="A48" s="85">
        <v>2.4</v>
      </c>
      <c r="B48" s="84" t="s">
        <v>24</v>
      </c>
      <c r="C48" s="19">
        <v>1</v>
      </c>
      <c r="D48" s="75" t="s">
        <v>11</v>
      </c>
      <c r="E48" s="19">
        <f>SUM(F41:F45)*0.1</f>
        <v>1163.8787500000001</v>
      </c>
      <c r="F48" s="19">
        <f>E48*C48</f>
        <v>1163.8787500000001</v>
      </c>
      <c r="G48" s="19">
        <f>E48*0.3</f>
        <v>349.16362500000002</v>
      </c>
      <c r="H48" s="19">
        <f>G48*C48</f>
        <v>349.16362500000002</v>
      </c>
      <c r="I48" s="19">
        <f>H48+F48</f>
        <v>1513.042375</v>
      </c>
      <c r="J48" s="19"/>
    </row>
    <row r="49" spans="1:17">
      <c r="A49" s="85">
        <v>2.5</v>
      </c>
      <c r="B49" s="84" t="s">
        <v>66</v>
      </c>
      <c r="C49" s="19"/>
      <c r="D49" s="75"/>
      <c r="E49" s="19"/>
      <c r="F49" s="19"/>
      <c r="G49" s="19"/>
      <c r="H49" s="19"/>
      <c r="I49" s="19">
        <f t="shared" si="14"/>
        <v>0</v>
      </c>
      <c r="J49" s="19"/>
    </row>
    <row r="50" spans="1:17">
      <c r="A50" s="85"/>
      <c r="B50" s="88" t="s">
        <v>64</v>
      </c>
      <c r="C50" s="19">
        <v>4</v>
      </c>
      <c r="D50" s="75" t="s">
        <v>3</v>
      </c>
      <c r="E50" s="19">
        <v>130</v>
      </c>
      <c r="F50" s="19">
        <f t="shared" si="10"/>
        <v>520</v>
      </c>
      <c r="G50" s="19">
        <v>100</v>
      </c>
      <c r="H50" s="19">
        <f t="shared" si="13"/>
        <v>400</v>
      </c>
      <c r="I50" s="19">
        <f t="shared" si="14"/>
        <v>920</v>
      </c>
      <c r="J50" s="19"/>
    </row>
    <row r="51" spans="1:17">
      <c r="A51" s="85"/>
      <c r="B51" s="88" t="s">
        <v>65</v>
      </c>
      <c r="C51" s="19">
        <v>2</v>
      </c>
      <c r="D51" s="75" t="s">
        <v>3</v>
      </c>
      <c r="E51" s="19">
        <v>240</v>
      </c>
      <c r="F51" s="19">
        <f t="shared" si="10"/>
        <v>480</v>
      </c>
      <c r="G51" s="19">
        <v>200</v>
      </c>
      <c r="H51" s="19">
        <f t="shared" si="13"/>
        <v>400</v>
      </c>
      <c r="I51" s="19">
        <f t="shared" si="14"/>
        <v>880</v>
      </c>
      <c r="J51" s="19"/>
    </row>
    <row r="52" spans="1:17" s="69" customFormat="1">
      <c r="A52" s="128"/>
      <c r="B52" s="116" t="s">
        <v>36</v>
      </c>
      <c r="C52" s="117"/>
      <c r="D52" s="118"/>
      <c r="E52" s="117"/>
      <c r="F52" s="117">
        <f>SUM(F40:F51)</f>
        <v>23113.696250000001</v>
      </c>
      <c r="G52" s="117"/>
      <c r="H52" s="117">
        <f>SUM(H40:H51)</f>
        <v>11991.422624999999</v>
      </c>
      <c r="I52" s="117">
        <f>SUM(I40:I51)</f>
        <v>35105.118875</v>
      </c>
      <c r="J52" s="117"/>
    </row>
    <row r="56" spans="1:17">
      <c r="H56" s="126"/>
      <c r="M56" s="104">
        <v>3.6</v>
      </c>
    </row>
    <row r="57" spans="1:17">
      <c r="M57" s="104">
        <f>3.6*0.1</f>
        <v>0.36000000000000004</v>
      </c>
      <c r="N57" s="104">
        <v>1900</v>
      </c>
      <c r="O57" s="104">
        <f>N57*M57</f>
        <v>684.00000000000011</v>
      </c>
      <c r="P57" s="104">
        <v>436</v>
      </c>
      <c r="Q57" s="104">
        <f>P57+M57</f>
        <v>436.36</v>
      </c>
    </row>
    <row r="58" spans="1:17" s="69" customFormat="1">
      <c r="A58" s="129"/>
      <c r="B58" s="104"/>
      <c r="C58" s="90"/>
      <c r="D58" s="104"/>
      <c r="E58" s="104"/>
      <c r="F58" s="104"/>
      <c r="G58" s="104"/>
      <c r="H58" s="104"/>
      <c r="I58" s="104"/>
      <c r="J58" s="104"/>
      <c r="M58" s="69">
        <f>1/0.2*2</f>
        <v>10</v>
      </c>
    </row>
    <row r="59" spans="1:17">
      <c r="L59" s="104" t="s">
        <v>131</v>
      </c>
      <c r="M59" s="69">
        <f>(3*1.2*M58)*0.499</f>
        <v>17.963999999999999</v>
      </c>
      <c r="N59" s="104">
        <v>23.8</v>
      </c>
      <c r="O59" s="104">
        <f>N59*M59</f>
        <v>427.54319999999996</v>
      </c>
      <c r="P59" s="104">
        <v>4.2</v>
      </c>
      <c r="Q59" s="104">
        <f>P59*M59</f>
        <v>75.448799999999991</v>
      </c>
    </row>
    <row r="61" spans="1:17">
      <c r="O61" s="130">
        <f>SUM(O57:O59)</f>
        <v>1111.5432000000001</v>
      </c>
      <c r="Q61" s="130">
        <f>SUM(Q57:Q59)</f>
        <v>511.80880000000002</v>
      </c>
    </row>
    <row r="62" spans="1:17">
      <c r="O62" s="130">
        <f>O61/3.6</f>
        <v>308.762</v>
      </c>
      <c r="Q62" s="130">
        <f>Q61/3.6</f>
        <v>142.16911111111111</v>
      </c>
    </row>
    <row r="156" spans="4:4">
      <c r="D156" s="131"/>
    </row>
  </sheetData>
  <mergeCells count="12">
    <mergeCell ref="A1:J1"/>
    <mergeCell ref="D2:I2"/>
    <mergeCell ref="J2:J5"/>
    <mergeCell ref="I7:I8"/>
    <mergeCell ref="J7:J8"/>
    <mergeCell ref="A7:A8"/>
    <mergeCell ref="B7:B8"/>
    <mergeCell ref="C7:C8"/>
    <mergeCell ref="D7:D8"/>
    <mergeCell ref="E7:F7"/>
    <mergeCell ref="G7:H7"/>
    <mergeCell ref="F6:G6"/>
  </mergeCells>
  <printOptions horizontalCentered="1"/>
  <pageMargins left="0.43307086614173229" right="0.23622047244094491" top="0.74803149606299213" bottom="0.74803149606299213" header="0.31496062992125984" footer="0.31496062992125984"/>
  <pageSetup paperSize="9" scale="95" orientation="landscape" horizontalDpi="4294967293" r:id="rId1"/>
  <headerFooter>
    <oddHeader xml:space="preserve">&amp;R&amp;"TH Sarabun New,ธรรมดา"&amp;12แบบ ปร.4.3 (ก)หมวดงานระบบสุขาภิบาล  แผ่นที่ &amp;Nจากจำนวน &amp;N </oddHeader>
  </headerFooter>
  <rowBreaks count="2" manualBreakCount="2">
    <brk id="24" max="16383" man="1"/>
    <brk id="38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G33"/>
  <sheetViews>
    <sheetView view="pageLayout" zoomScale="85" zoomScaleNormal="100" zoomScaleSheetLayoutView="100" zoomScalePageLayoutView="85" workbookViewId="0">
      <selection activeCell="A9" sqref="A9"/>
    </sheetView>
  </sheetViews>
  <sheetFormatPr defaultColWidth="9" defaultRowHeight="18.75"/>
  <cols>
    <col min="1" max="1" width="6.140625" style="10" customWidth="1"/>
    <col min="2" max="2" width="37.7109375" style="4" customWidth="1"/>
    <col min="3" max="3" width="14.7109375" style="4" customWidth="1"/>
    <col min="4" max="4" width="12" style="4" customWidth="1"/>
    <col min="5" max="5" width="14.140625" style="4" customWidth="1"/>
    <col min="6" max="6" width="15" style="4" customWidth="1"/>
    <col min="7" max="7" width="9.140625" style="4" customWidth="1"/>
    <col min="8" max="8" width="9" style="4"/>
    <col min="9" max="9" width="14.42578125" style="4" customWidth="1"/>
    <col min="10" max="16384" width="9" style="4"/>
  </cols>
  <sheetData>
    <row r="3" spans="1:6" ht="38.25" customHeight="1"/>
    <row r="4" spans="1:6" ht="19.5" thickBot="1">
      <c r="A4" s="236" t="s">
        <v>39</v>
      </c>
      <c r="B4" s="236"/>
      <c r="C4" s="236"/>
      <c r="D4" s="236"/>
      <c r="E4" s="236"/>
      <c r="F4" s="236"/>
    </row>
    <row r="5" spans="1:6">
      <c r="A5" s="11" t="s">
        <v>173</v>
      </c>
      <c r="B5" s="12"/>
      <c r="C5" s="12"/>
      <c r="D5" s="12"/>
      <c r="E5" s="12"/>
      <c r="F5" s="12"/>
    </row>
    <row r="6" spans="1:6">
      <c r="A6" s="11" t="s">
        <v>41</v>
      </c>
      <c r="B6" s="12"/>
      <c r="C6" s="12"/>
      <c r="D6" s="12"/>
      <c r="E6" s="12"/>
      <c r="F6" s="12"/>
    </row>
    <row r="7" spans="1:6">
      <c r="A7" s="11" t="s">
        <v>40</v>
      </c>
      <c r="B7" s="12"/>
      <c r="C7" s="12"/>
      <c r="D7" s="12"/>
      <c r="E7" s="12"/>
      <c r="F7" s="12"/>
    </row>
    <row r="8" spans="1:6">
      <c r="A8" s="60" t="s">
        <v>91</v>
      </c>
      <c r="B8" s="12"/>
      <c r="C8" s="12"/>
      <c r="D8" s="12"/>
      <c r="E8" s="12"/>
      <c r="F8" s="12"/>
    </row>
    <row r="9" spans="1:6">
      <c r="A9" s="13" t="s">
        <v>190</v>
      </c>
      <c r="B9" s="30"/>
      <c r="C9" s="30"/>
      <c r="D9" s="30"/>
      <c r="E9" s="30"/>
      <c r="F9" s="30"/>
    </row>
    <row r="10" spans="1:6">
      <c r="A10" s="61" t="s">
        <v>172</v>
      </c>
      <c r="B10" s="12"/>
      <c r="C10" s="12"/>
      <c r="D10" s="12"/>
      <c r="E10" s="12"/>
      <c r="F10" s="12"/>
    </row>
    <row r="11" spans="1:6">
      <c r="A11" s="61" t="s">
        <v>189</v>
      </c>
      <c r="B11" s="12"/>
      <c r="C11" s="12"/>
      <c r="D11" s="12"/>
      <c r="E11" s="12"/>
      <c r="F11" s="31" t="s">
        <v>42</v>
      </c>
    </row>
    <row r="12" spans="1:6" ht="26.25" customHeight="1">
      <c r="A12" s="32"/>
      <c r="B12" s="30"/>
      <c r="C12" s="30"/>
      <c r="D12" s="30"/>
      <c r="E12" s="30"/>
      <c r="F12" s="33"/>
    </row>
    <row r="13" spans="1:6">
      <c r="A13" s="250" t="s">
        <v>4</v>
      </c>
      <c r="B13" s="252" t="s">
        <v>0</v>
      </c>
      <c r="C13" s="254" t="s">
        <v>83</v>
      </c>
      <c r="D13" s="254" t="s">
        <v>81</v>
      </c>
      <c r="E13" s="256" t="s">
        <v>82</v>
      </c>
      <c r="F13" s="255" t="s">
        <v>9</v>
      </c>
    </row>
    <row r="14" spans="1:6">
      <c r="A14" s="251"/>
      <c r="B14" s="253"/>
      <c r="C14" s="255"/>
      <c r="D14" s="255"/>
      <c r="E14" s="257"/>
      <c r="F14" s="257"/>
    </row>
    <row r="15" spans="1:6">
      <c r="A15" s="34"/>
      <c r="B15" s="35" t="s">
        <v>14</v>
      </c>
      <c r="C15" s="36"/>
      <c r="D15" s="36"/>
      <c r="E15" s="36"/>
      <c r="F15" s="62"/>
    </row>
    <row r="16" spans="1:6">
      <c r="A16" s="63">
        <v>1</v>
      </c>
      <c r="B16" s="64" t="s">
        <v>71</v>
      </c>
      <c r="C16" s="40">
        <f>ปร.4.2!I11</f>
        <v>0</v>
      </c>
      <c r="D16" s="40">
        <v>1.07</v>
      </c>
      <c r="E16" s="40">
        <f>ROUNDDOWN(C16*D16,0)</f>
        <v>0</v>
      </c>
      <c r="F16" s="42"/>
    </row>
    <row r="17" spans="1:7">
      <c r="A17" s="63"/>
      <c r="B17" s="64"/>
      <c r="C17" s="40"/>
      <c r="D17" s="40"/>
      <c r="E17" s="40"/>
      <c r="F17" s="42"/>
    </row>
    <row r="18" spans="1:7">
      <c r="A18" s="63"/>
      <c r="B18" s="64"/>
      <c r="C18" s="40"/>
      <c r="D18" s="40"/>
      <c r="E18" s="40"/>
      <c r="F18" s="42"/>
    </row>
    <row r="19" spans="1:7">
      <c r="A19" s="38"/>
      <c r="B19" s="39"/>
      <c r="C19" s="40"/>
      <c r="D19" s="40"/>
      <c r="E19" s="40"/>
      <c r="F19" s="42"/>
    </row>
    <row r="20" spans="1:7">
      <c r="A20" s="38"/>
      <c r="B20" s="39"/>
      <c r="C20" s="40"/>
      <c r="D20" s="40"/>
      <c r="E20" s="40"/>
      <c r="F20" s="40"/>
    </row>
    <row r="21" spans="1:7">
      <c r="A21" s="65"/>
      <c r="B21" s="66"/>
      <c r="C21" s="67"/>
      <c r="D21" s="67"/>
      <c r="E21" s="67"/>
      <c r="F21" s="67"/>
    </row>
    <row r="22" spans="1:7">
      <c r="A22" s="51"/>
      <c r="B22" s="52" t="s">
        <v>48</v>
      </c>
      <c r="C22" s="53">
        <f>SUM(C16:C20)</f>
        <v>0</v>
      </c>
      <c r="D22" s="53">
        <v>1.07</v>
      </c>
      <c r="E22" s="55">
        <f>SUM(E16:E20)</f>
        <v>0</v>
      </c>
      <c r="F22" s="53"/>
    </row>
    <row r="23" spans="1:7" ht="19.5" thickBot="1">
      <c r="A23" s="186"/>
      <c r="B23" s="247" t="s">
        <v>49</v>
      </c>
      <c r="C23" s="248"/>
      <c r="D23" s="249"/>
      <c r="E23" s="187">
        <f>ROUNDDOWN(C22*D22,0)</f>
        <v>0</v>
      </c>
      <c r="F23" s="187"/>
    </row>
    <row r="24" spans="1:7" ht="32.25" customHeight="1" thickTop="1"/>
    <row r="25" spans="1:7">
      <c r="A25" s="242"/>
      <c r="B25" s="242"/>
      <c r="C25" s="242"/>
      <c r="D25" s="242"/>
      <c r="E25" s="242"/>
      <c r="F25" s="242"/>
      <c r="G25" s="176"/>
    </row>
    <row r="26" spans="1:7">
      <c r="A26" s="242"/>
      <c r="B26" s="242"/>
      <c r="C26" s="242"/>
      <c r="D26" s="242"/>
      <c r="E26" s="242"/>
      <c r="F26" s="242"/>
      <c r="G26" s="176"/>
    </row>
    <row r="27" spans="1:7">
      <c r="A27" s="242"/>
      <c r="B27" s="242"/>
      <c r="C27" s="242"/>
      <c r="D27" s="242"/>
      <c r="E27" s="242"/>
      <c r="F27" s="242"/>
      <c r="G27" s="176"/>
    </row>
    <row r="28" spans="1:7">
      <c r="C28" s="57"/>
      <c r="E28" s="58"/>
    </row>
    <row r="29" spans="1:7">
      <c r="A29" s="4"/>
    </row>
    <row r="30" spans="1:7">
      <c r="A30" s="57"/>
      <c r="C30" s="57"/>
      <c r="E30" s="28"/>
    </row>
    <row r="32" spans="1:7">
      <c r="A32" s="4"/>
    </row>
    <row r="33" spans="1:3">
      <c r="A33" s="28"/>
      <c r="C33" s="28"/>
    </row>
  </sheetData>
  <mergeCells count="11">
    <mergeCell ref="A25:F25"/>
    <mergeCell ref="A26:F26"/>
    <mergeCell ref="A27:F27"/>
    <mergeCell ref="B23:D23"/>
    <mergeCell ref="A4:F4"/>
    <mergeCell ref="A13:A14"/>
    <mergeCell ref="B13:B14"/>
    <mergeCell ref="C13:C14"/>
    <mergeCell ref="D13:D14"/>
    <mergeCell ref="E13:E14"/>
    <mergeCell ref="F13:F14"/>
  </mergeCells>
  <pageMargins left="0.43307086614173229" right="0.23622047244094491" top="0.74803149606299213" bottom="0.74803149606299213" header="0.31496062992125984" footer="0.31496062992125984"/>
  <pageSetup paperSize="9" scale="95" orientation="portrait" horizontalDpi="4294967293" r:id="rId1"/>
  <headerFooter>
    <oddHeader xml:space="preserve">&amp;R&amp;"TH Sarabun New,ธรรมดา"&amp;13แบบ ปร.5 (ข) งานครุภัณฑ์  แผ่นที่ &amp;N จากจำนวน &amp;N 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R133"/>
  <sheetViews>
    <sheetView zoomScaleNormal="100" zoomScalePageLayoutView="85" workbookViewId="0">
      <selection activeCell="F32" sqref="F32"/>
    </sheetView>
  </sheetViews>
  <sheetFormatPr defaultColWidth="9" defaultRowHeight="18.75"/>
  <cols>
    <col min="1" max="1" width="6.140625" style="89" customWidth="1"/>
    <col min="2" max="2" width="51.85546875" style="68" customWidth="1"/>
    <col min="3" max="3" width="7.28515625" style="90" bestFit="1" customWidth="1"/>
    <col min="4" max="4" width="7" style="68" customWidth="1"/>
    <col min="5" max="5" width="13.42578125" style="68" customWidth="1"/>
    <col min="6" max="6" width="12.5703125" style="68" customWidth="1"/>
    <col min="7" max="7" width="8" style="68" customWidth="1"/>
    <col min="8" max="8" width="12.42578125" style="68" bestFit="1" customWidth="1"/>
    <col min="9" max="9" width="12.140625" style="68" customWidth="1"/>
    <col min="10" max="10" width="8.42578125" style="68" customWidth="1"/>
    <col min="11" max="11" width="9.140625" style="68" customWidth="1"/>
    <col min="12" max="12" width="9.7109375" style="68" bestFit="1" customWidth="1"/>
    <col min="13" max="13" width="14.42578125" style="68" customWidth="1"/>
    <col min="14" max="16384" width="9" style="68"/>
  </cols>
  <sheetData>
    <row r="1" spans="1:18">
      <c r="A1" s="267" t="s">
        <v>50</v>
      </c>
      <c r="B1" s="268"/>
      <c r="C1" s="268"/>
      <c r="D1" s="268"/>
      <c r="E1" s="268"/>
      <c r="F1" s="268"/>
      <c r="G1" s="268"/>
      <c r="H1" s="268"/>
      <c r="I1" s="268"/>
      <c r="J1" s="269"/>
    </row>
    <row r="2" spans="1:18">
      <c r="A2" s="210" t="s">
        <v>124</v>
      </c>
      <c r="B2" s="189"/>
      <c r="C2" s="189"/>
      <c r="D2" s="190"/>
      <c r="E2" s="190"/>
      <c r="F2" s="190"/>
      <c r="G2" s="190"/>
      <c r="H2" s="190"/>
      <c r="I2" s="190"/>
      <c r="J2" s="270"/>
    </row>
    <row r="3" spans="1:18">
      <c r="A3" s="211" t="s">
        <v>174</v>
      </c>
      <c r="B3" s="189"/>
      <c r="C3" s="189"/>
      <c r="D3" s="212"/>
      <c r="E3" s="213"/>
      <c r="F3" s="214"/>
      <c r="G3" s="189"/>
      <c r="H3" s="214"/>
      <c r="I3" s="189"/>
      <c r="J3" s="270"/>
    </row>
    <row r="4" spans="1:18">
      <c r="A4" s="215" t="s">
        <v>125</v>
      </c>
      <c r="B4" s="189"/>
      <c r="C4" s="189"/>
      <c r="D4" s="212"/>
      <c r="E4" s="213"/>
      <c r="F4" s="214"/>
      <c r="G4" s="189"/>
      <c r="H4" s="214"/>
      <c r="I4" s="189"/>
      <c r="J4" s="270"/>
    </row>
    <row r="5" spans="1:18">
      <c r="A5" s="211" t="s">
        <v>147</v>
      </c>
      <c r="B5" s="189"/>
      <c r="C5" s="189"/>
      <c r="D5" s="212"/>
      <c r="E5" s="213"/>
      <c r="F5" s="214"/>
      <c r="G5" s="189"/>
      <c r="H5" s="214"/>
      <c r="I5" s="189"/>
      <c r="J5" s="270"/>
    </row>
    <row r="6" spans="1:18">
      <c r="A6" s="211" t="s">
        <v>191</v>
      </c>
      <c r="B6" s="189"/>
      <c r="C6" s="189"/>
      <c r="D6" s="190"/>
      <c r="E6" s="191"/>
      <c r="F6" s="192"/>
      <c r="G6" s="192"/>
      <c r="H6" s="189"/>
      <c r="I6" s="189"/>
      <c r="J6" s="216"/>
      <c r="R6" s="74"/>
    </row>
    <row r="7" spans="1:18">
      <c r="A7" s="271" t="s">
        <v>4</v>
      </c>
      <c r="B7" s="272" t="s">
        <v>0</v>
      </c>
      <c r="C7" s="273" t="s">
        <v>5</v>
      </c>
      <c r="D7" s="274" t="s">
        <v>1</v>
      </c>
      <c r="E7" s="275" t="s">
        <v>6</v>
      </c>
      <c r="F7" s="275"/>
      <c r="G7" s="275" t="s">
        <v>7</v>
      </c>
      <c r="H7" s="275"/>
      <c r="I7" s="276" t="s">
        <v>8</v>
      </c>
      <c r="J7" s="273" t="s">
        <v>9</v>
      </c>
    </row>
    <row r="8" spans="1:18">
      <c r="A8" s="271"/>
      <c r="B8" s="272"/>
      <c r="C8" s="273"/>
      <c r="D8" s="274"/>
      <c r="E8" s="222" t="s">
        <v>13</v>
      </c>
      <c r="F8" s="222" t="s">
        <v>10</v>
      </c>
      <c r="G8" s="222" t="s">
        <v>13</v>
      </c>
      <c r="H8" s="222" t="s">
        <v>10</v>
      </c>
      <c r="I8" s="276"/>
      <c r="J8" s="276"/>
    </row>
    <row r="9" spans="1:18">
      <c r="A9" s="194"/>
      <c r="B9" s="195" t="s">
        <v>14</v>
      </c>
      <c r="C9" s="196"/>
      <c r="D9" s="197"/>
      <c r="E9" s="196"/>
      <c r="F9" s="196"/>
      <c r="G9" s="196"/>
      <c r="H9" s="196"/>
      <c r="I9" s="196"/>
      <c r="J9" s="196"/>
    </row>
    <row r="10" spans="1:18" ht="22.5" customHeight="1">
      <c r="A10" s="198">
        <v>2</v>
      </c>
      <c r="B10" s="199" t="s">
        <v>121</v>
      </c>
      <c r="C10" s="196"/>
      <c r="D10" s="197"/>
      <c r="E10" s="196"/>
      <c r="F10" s="196"/>
      <c r="G10" s="196"/>
      <c r="H10" s="196"/>
      <c r="I10" s="196"/>
      <c r="J10" s="196"/>
    </row>
    <row r="11" spans="1:18" ht="22.5" customHeight="1">
      <c r="A11" s="200">
        <v>2.1</v>
      </c>
      <c r="B11" s="201" t="s">
        <v>122</v>
      </c>
      <c r="C11" s="196">
        <v>1</v>
      </c>
      <c r="D11" s="197" t="s">
        <v>0</v>
      </c>
      <c r="E11" s="196"/>
      <c r="F11" s="196"/>
      <c r="G11" s="196"/>
      <c r="H11" s="196"/>
      <c r="I11" s="196"/>
      <c r="J11" s="196"/>
    </row>
    <row r="12" spans="1:18" ht="22.5" customHeight="1">
      <c r="A12" s="200"/>
      <c r="B12" s="201"/>
      <c r="C12" s="196"/>
      <c r="D12" s="197"/>
      <c r="E12" s="196"/>
      <c r="F12" s="196"/>
      <c r="G12" s="196"/>
      <c r="H12" s="196"/>
      <c r="I12" s="196"/>
      <c r="J12" s="196"/>
      <c r="M12" s="80"/>
    </row>
    <row r="13" spans="1:18" ht="22.5" customHeight="1">
      <c r="A13" s="200"/>
      <c r="B13" s="201"/>
      <c r="C13" s="196"/>
      <c r="D13" s="197"/>
      <c r="E13" s="196"/>
      <c r="F13" s="196"/>
      <c r="G13" s="196"/>
      <c r="H13" s="196"/>
      <c r="I13" s="196"/>
      <c r="J13" s="196"/>
      <c r="M13" s="81"/>
    </row>
    <row r="14" spans="1:18" ht="22.5" customHeight="1">
      <c r="A14" s="202"/>
      <c r="B14" s="199"/>
      <c r="C14" s="196"/>
      <c r="D14" s="197"/>
      <c r="E14" s="196"/>
      <c r="F14" s="196"/>
      <c r="G14" s="196"/>
      <c r="H14" s="196"/>
      <c r="I14" s="196"/>
      <c r="J14" s="196"/>
      <c r="M14" s="81"/>
    </row>
    <row r="15" spans="1:18" ht="22.5" customHeight="1">
      <c r="A15" s="194"/>
      <c r="B15" s="203"/>
      <c r="C15" s="196"/>
      <c r="D15" s="197"/>
      <c r="E15" s="196"/>
      <c r="F15" s="196"/>
      <c r="G15" s="196"/>
      <c r="H15" s="196"/>
      <c r="I15" s="204"/>
      <c r="J15" s="196"/>
      <c r="M15" s="81"/>
    </row>
    <row r="16" spans="1:18">
      <c r="A16" s="194"/>
      <c r="B16" s="203"/>
      <c r="C16" s="196"/>
      <c r="D16" s="197"/>
      <c r="E16" s="196"/>
      <c r="F16" s="196"/>
      <c r="G16" s="196"/>
      <c r="H16" s="196"/>
      <c r="I16" s="204"/>
      <c r="J16" s="196"/>
    </row>
    <row r="17" spans="1:13">
      <c r="A17" s="194"/>
      <c r="B17" s="203"/>
      <c r="C17" s="196"/>
      <c r="D17" s="197"/>
      <c r="E17" s="196"/>
      <c r="F17" s="196"/>
      <c r="G17" s="196"/>
      <c r="H17" s="196"/>
      <c r="I17" s="204"/>
      <c r="J17" s="196"/>
    </row>
    <row r="18" spans="1:13">
      <c r="A18" s="194"/>
      <c r="B18" s="203"/>
      <c r="C18" s="196"/>
      <c r="D18" s="197"/>
      <c r="E18" s="196"/>
      <c r="F18" s="196"/>
      <c r="G18" s="196"/>
      <c r="H18" s="196"/>
      <c r="I18" s="204"/>
      <c r="J18" s="196"/>
      <c r="L18" s="80"/>
      <c r="M18" s="80">
        <f>SUM(I11:I13)</f>
        <v>0</v>
      </c>
    </row>
    <row r="19" spans="1:13">
      <c r="A19" s="194"/>
      <c r="B19" s="203"/>
      <c r="C19" s="196"/>
      <c r="D19" s="197"/>
      <c r="E19" s="196"/>
      <c r="F19" s="196"/>
      <c r="G19" s="196"/>
      <c r="H19" s="196"/>
      <c r="I19" s="204"/>
      <c r="J19" s="196"/>
    </row>
    <row r="20" spans="1:13">
      <c r="A20" s="194"/>
      <c r="B20" s="203"/>
      <c r="C20" s="196"/>
      <c r="D20" s="197"/>
      <c r="E20" s="196"/>
      <c r="F20" s="196"/>
      <c r="G20" s="196"/>
      <c r="H20" s="196"/>
      <c r="I20" s="204"/>
      <c r="J20" s="196"/>
    </row>
    <row r="21" spans="1:13">
      <c r="A21" s="194"/>
      <c r="B21" s="203"/>
      <c r="C21" s="196"/>
      <c r="D21" s="197"/>
      <c r="E21" s="196"/>
      <c r="F21" s="196"/>
      <c r="G21" s="196"/>
      <c r="H21" s="196"/>
      <c r="I21" s="204"/>
      <c r="J21" s="196"/>
    </row>
    <row r="22" spans="1:13">
      <c r="A22" s="194"/>
      <c r="B22" s="203"/>
      <c r="C22" s="196"/>
      <c r="D22" s="197"/>
      <c r="E22" s="196"/>
      <c r="F22" s="196"/>
      <c r="G22" s="196"/>
      <c r="H22" s="196"/>
      <c r="I22" s="204"/>
      <c r="J22" s="196"/>
    </row>
    <row r="23" spans="1:13">
      <c r="A23" s="194"/>
      <c r="B23" s="203"/>
      <c r="C23" s="196"/>
      <c r="D23" s="197"/>
      <c r="E23" s="196"/>
      <c r="F23" s="196"/>
      <c r="G23" s="196"/>
      <c r="H23" s="196"/>
      <c r="I23" s="204"/>
      <c r="J23" s="196"/>
    </row>
    <row r="24" spans="1:13">
      <c r="A24" s="194"/>
      <c r="B24" s="203"/>
      <c r="C24" s="196"/>
      <c r="D24" s="197"/>
      <c r="E24" s="196"/>
      <c r="F24" s="196"/>
      <c r="G24" s="196"/>
      <c r="H24" s="196"/>
      <c r="I24" s="204"/>
      <c r="J24" s="196"/>
    </row>
    <row r="25" spans="1:13">
      <c r="A25" s="223"/>
      <c r="B25" s="224" t="s">
        <v>51</v>
      </c>
      <c r="C25" s="225"/>
      <c r="D25" s="226"/>
      <c r="E25" s="225"/>
      <c r="F25" s="225"/>
      <c r="G25" s="225"/>
      <c r="H25" s="225"/>
      <c r="I25" s="225"/>
      <c r="J25" s="225"/>
    </row>
    <row r="26" spans="1:13">
      <c r="A26" s="205">
        <v>2.1</v>
      </c>
      <c r="B26" s="206" t="s">
        <v>122</v>
      </c>
      <c r="C26" s="207"/>
      <c r="D26" s="208"/>
      <c r="E26" s="207"/>
      <c r="F26" s="207"/>
      <c r="G26" s="209"/>
      <c r="H26" s="207"/>
      <c r="I26" s="209"/>
      <c r="J26" s="207"/>
    </row>
    <row r="27" spans="1:13">
      <c r="A27" s="193">
        <v>1.1000000000000001</v>
      </c>
      <c r="B27" s="159" t="s">
        <v>188</v>
      </c>
      <c r="C27" s="156">
        <v>2</v>
      </c>
      <c r="D27" s="157" t="s">
        <v>12</v>
      </c>
      <c r="E27" s="156"/>
      <c r="F27" s="156"/>
      <c r="G27" s="156"/>
      <c r="H27" s="156"/>
      <c r="I27" s="156"/>
      <c r="J27" s="156"/>
    </row>
    <row r="28" spans="1:13">
      <c r="A28" s="83">
        <v>1.2</v>
      </c>
      <c r="B28" s="84" t="s">
        <v>171</v>
      </c>
      <c r="C28" s="19">
        <v>1</v>
      </c>
      <c r="D28" s="75" t="s">
        <v>123</v>
      </c>
      <c r="E28" s="19"/>
      <c r="F28" s="19"/>
      <c r="G28" s="19"/>
      <c r="H28" s="19"/>
      <c r="I28" s="19"/>
      <c r="J28" s="19"/>
    </row>
    <row r="29" spans="1:13">
      <c r="A29" s="85"/>
      <c r="B29" s="84"/>
      <c r="C29" s="19"/>
      <c r="D29" s="75"/>
      <c r="E29" s="19"/>
      <c r="F29" s="19"/>
      <c r="G29" s="19"/>
      <c r="H29" s="19"/>
      <c r="I29" s="19"/>
      <c r="J29" s="19"/>
    </row>
    <row r="30" spans="1:13">
      <c r="A30" s="86"/>
      <c r="B30" s="84"/>
      <c r="C30" s="19"/>
      <c r="D30" s="75"/>
      <c r="E30" s="19"/>
      <c r="F30" s="19"/>
      <c r="G30" s="19"/>
      <c r="H30" s="19"/>
      <c r="I30" s="19"/>
      <c r="J30" s="19"/>
    </row>
    <row r="31" spans="1:13">
      <c r="A31" s="86"/>
      <c r="B31" s="84"/>
      <c r="C31" s="19"/>
      <c r="D31" s="75"/>
      <c r="E31" s="19"/>
      <c r="F31" s="19"/>
      <c r="G31" s="19"/>
      <c r="H31" s="19"/>
      <c r="I31" s="19"/>
      <c r="J31" s="19"/>
    </row>
    <row r="32" spans="1:13">
      <c r="A32" s="86"/>
      <c r="B32" s="84"/>
      <c r="C32" s="19"/>
      <c r="D32" s="75"/>
      <c r="E32" s="19"/>
      <c r="F32" s="19"/>
      <c r="G32" s="19"/>
      <c r="H32" s="19"/>
      <c r="I32" s="19"/>
      <c r="J32" s="19"/>
    </row>
    <row r="33" spans="1:10">
      <c r="A33" s="87"/>
      <c r="B33" s="84"/>
      <c r="C33" s="19"/>
      <c r="D33" s="75"/>
      <c r="E33" s="19"/>
      <c r="F33" s="19"/>
      <c r="G33" s="19"/>
      <c r="H33" s="19"/>
      <c r="I33" s="19"/>
      <c r="J33" s="19"/>
    </row>
    <row r="34" spans="1:10">
      <c r="A34" s="87"/>
      <c r="B34" s="88"/>
      <c r="C34" s="19"/>
      <c r="D34" s="75"/>
      <c r="E34" s="19"/>
      <c r="F34" s="19"/>
      <c r="G34" s="19"/>
      <c r="H34" s="19"/>
      <c r="I34" s="19"/>
      <c r="J34" s="19"/>
    </row>
    <row r="35" spans="1:10">
      <c r="A35" s="87"/>
      <c r="B35" s="88"/>
      <c r="C35" s="19"/>
      <c r="D35" s="75"/>
      <c r="E35" s="19"/>
      <c r="F35" s="19"/>
      <c r="G35" s="19"/>
      <c r="H35" s="19"/>
      <c r="I35" s="19"/>
      <c r="J35" s="19"/>
    </row>
    <row r="36" spans="1:10">
      <c r="A36" s="87"/>
      <c r="B36" s="84"/>
      <c r="C36" s="19"/>
      <c r="D36" s="75"/>
      <c r="E36" s="19"/>
      <c r="F36" s="19"/>
      <c r="G36" s="19"/>
      <c r="H36" s="19"/>
      <c r="I36" s="19"/>
      <c r="J36" s="19"/>
    </row>
    <row r="37" spans="1:10">
      <c r="A37" s="115"/>
      <c r="B37" s="116" t="s">
        <v>126</v>
      </c>
      <c r="C37" s="117"/>
      <c r="D37" s="118"/>
      <c r="E37" s="117"/>
      <c r="F37" s="117"/>
      <c r="G37" s="117"/>
      <c r="H37" s="117"/>
      <c r="I37" s="117"/>
      <c r="J37" s="117"/>
    </row>
    <row r="133" spans="4:4">
      <c r="D133" s="91"/>
    </row>
  </sheetData>
  <mergeCells count="10">
    <mergeCell ref="A1:J1"/>
    <mergeCell ref="J2:J5"/>
    <mergeCell ref="A7:A8"/>
    <mergeCell ref="B7:B8"/>
    <mergeCell ref="C7:C8"/>
    <mergeCell ref="D7:D8"/>
    <mergeCell ref="E7:F7"/>
    <mergeCell ref="G7:H7"/>
    <mergeCell ref="I7:I8"/>
    <mergeCell ref="J7:J8"/>
  </mergeCells>
  <printOptions horizontalCentered="1"/>
  <pageMargins left="0.43307086614173229" right="0.23622047244094491" top="0.62992125984251968" bottom="0.31496062992125984" header="0.31496062992125984" footer="0.31496062992125984"/>
  <pageSetup paperSize="9" scale="95" orientation="landscape" horizontalDpi="4294967293" r:id="rId1"/>
  <headerFooter>
    <oddHeader xml:space="preserve">&amp;R&amp;"TH Sarabun New,ธรรมดา"&amp;12แบบ ปร.4.1 (ข) รายการสรุปครุภัณฑ์ติดตั้ง แผ่นที่ &amp;N จากจำนวน &amp;N </oddHeader>
  </headerFooter>
  <rowBreaks count="1" manualBreakCount="1">
    <brk id="2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17</vt:i4>
      </vt:variant>
    </vt:vector>
  </HeadingPairs>
  <TitlesOfParts>
    <vt:vector size="26" baseType="lpstr">
      <vt:lpstr>ปก</vt:lpstr>
      <vt:lpstr>ปร.6</vt:lpstr>
      <vt:lpstr>ปร.5.1</vt:lpstr>
      <vt:lpstr>ปร.4.1</vt:lpstr>
      <vt:lpstr>ปร.4.11</vt:lpstr>
      <vt:lpstr>ปร.4.12</vt:lpstr>
      <vt:lpstr>ปร.4.13</vt:lpstr>
      <vt:lpstr>ปร.5.2</vt:lpstr>
      <vt:lpstr>ปร.4.2</vt:lpstr>
      <vt:lpstr>ปก!Print_Area</vt:lpstr>
      <vt:lpstr>ปร.4.1!Print_Area</vt:lpstr>
      <vt:lpstr>ปร.4.11!Print_Area</vt:lpstr>
      <vt:lpstr>ปร.4.12!Print_Area</vt:lpstr>
      <vt:lpstr>ปร.4.13!Print_Area</vt:lpstr>
      <vt:lpstr>ปร.4.2!Print_Area</vt:lpstr>
      <vt:lpstr>ปร.5.1!Print_Area</vt:lpstr>
      <vt:lpstr>ปร.5.2!Print_Area</vt:lpstr>
      <vt:lpstr>ปร.6!Print_Area</vt:lpstr>
      <vt:lpstr>ปร.4.1!Print_Titles</vt:lpstr>
      <vt:lpstr>ปร.4.11!Print_Titles</vt:lpstr>
      <vt:lpstr>ปร.4.12!Print_Titles</vt:lpstr>
      <vt:lpstr>ปร.4.13!Print_Titles</vt:lpstr>
      <vt:lpstr>ปร.4.2!Print_Titles</vt:lpstr>
      <vt:lpstr>ปร.5.1!Print_Titles</vt:lpstr>
      <vt:lpstr>ปร.5.2!Print_Titles</vt:lpstr>
      <vt:lpstr>ปร.6!Print_Titles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EAKALUCK</dc:creator>
  <cp:lastModifiedBy>Eak</cp:lastModifiedBy>
  <cp:lastPrinted>2022-11-07T08:50:57Z</cp:lastPrinted>
  <dcterms:created xsi:type="dcterms:W3CDTF">2014-11-06T08:43:45Z</dcterms:created>
  <dcterms:modified xsi:type="dcterms:W3CDTF">2022-11-07T08:51:03Z</dcterms:modified>
</cp:coreProperties>
</file>